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1595" windowHeight="8445" activeTab="2"/>
  </bookViews>
  <sheets>
    <sheet name="cuadrosgen" sheetId="1" r:id="rId1"/>
    <sheet name="cuadrospot" sheetId="2" r:id="rId2"/>
    <sheet name="cuadroscomb" sheetId="3" r:id="rId3"/>
  </sheets>
  <calcPr calcId="124519"/>
</workbook>
</file>

<file path=xl/calcChain.xml><?xml version="1.0" encoding="utf-8"?>
<calcChain xmlns="http://schemas.openxmlformats.org/spreadsheetml/2006/main">
  <c r="N91" i="1"/>
  <c r="C91"/>
  <c r="D91"/>
  <c r="E91"/>
  <c r="F91"/>
  <c r="G91"/>
  <c r="H91"/>
  <c r="I91"/>
  <c r="J91"/>
  <c r="K91"/>
  <c r="L91"/>
  <c r="M91"/>
  <c r="B91"/>
  <c r="L43" i="2" l="1"/>
  <c r="L44"/>
  <c r="L45"/>
  <c r="L46"/>
  <c r="L47"/>
  <c r="L48"/>
  <c r="K32"/>
  <c r="J32"/>
  <c r="I32"/>
  <c r="H32"/>
  <c r="G32"/>
  <c r="F32"/>
  <c r="E32"/>
  <c r="D32"/>
  <c r="C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J116" i="1" l="1"/>
  <c r="I116"/>
  <c r="H116"/>
  <c r="G116"/>
  <c r="F116"/>
  <c r="E116"/>
  <c r="D116"/>
  <c r="C116"/>
  <c r="B116"/>
  <c r="K116"/>
  <c r="K115"/>
  <c r="K114"/>
  <c r="K113"/>
  <c r="J105"/>
  <c r="I105"/>
  <c r="H105"/>
  <c r="G105"/>
  <c r="F105"/>
  <c r="E105"/>
  <c r="D105"/>
  <c r="C105"/>
  <c r="B105"/>
  <c r="K104"/>
  <c r="K103"/>
  <c r="K102"/>
  <c r="K101"/>
  <c r="K100"/>
  <c r="K99"/>
  <c r="K105" s="1"/>
  <c r="N82"/>
  <c r="O68"/>
  <c r="N68"/>
  <c r="M68"/>
  <c r="L68"/>
  <c r="J68"/>
  <c r="I68"/>
  <c r="H68"/>
  <c r="G68"/>
  <c r="F68"/>
  <c r="E68"/>
  <c r="D68"/>
  <c r="C68"/>
  <c r="B68"/>
  <c r="K67"/>
  <c r="P67" s="1"/>
  <c r="K66"/>
  <c r="P66" s="1"/>
  <c r="K65"/>
  <c r="P65" s="1"/>
  <c r="K64"/>
  <c r="P64" s="1"/>
  <c r="K63"/>
  <c r="P63" s="1"/>
  <c r="K62"/>
  <c r="P62" s="1"/>
  <c r="K61"/>
  <c r="P61" s="1"/>
  <c r="K60"/>
  <c r="P60" s="1"/>
  <c r="K59"/>
  <c r="P59" s="1"/>
  <c r="K58"/>
  <c r="P58" s="1"/>
  <c r="K57"/>
  <c r="P57" s="1"/>
  <c r="K56"/>
  <c r="P56" s="1"/>
  <c r="K55"/>
  <c r="P55" s="1"/>
  <c r="K54"/>
  <c r="P54" s="1"/>
  <c r="K53"/>
  <c r="P53" s="1"/>
  <c r="K52"/>
  <c r="P52" s="1"/>
  <c r="K51"/>
  <c r="P51" s="1"/>
  <c r="K50"/>
  <c r="P50" s="1"/>
  <c r="K49"/>
  <c r="P49" s="1"/>
  <c r="K48"/>
  <c r="P48" s="1"/>
  <c r="K47"/>
  <c r="P47" s="1"/>
  <c r="K46"/>
  <c r="P46" s="1"/>
  <c r="K45"/>
  <c r="P45" s="1"/>
  <c r="K44"/>
  <c r="P44" s="1"/>
  <c r="K43"/>
  <c r="K68" s="1"/>
  <c r="J32"/>
  <c r="I32"/>
  <c r="H32"/>
  <c r="G32"/>
  <c r="F32"/>
  <c r="E32"/>
  <c r="D32"/>
  <c r="C32"/>
  <c r="B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32"/>
  <c r="H33" s="1"/>
  <c r="C33"/>
  <c r="J33"/>
  <c r="F33"/>
  <c r="B33"/>
  <c r="K33"/>
  <c r="G33"/>
  <c r="E33"/>
  <c r="I33"/>
  <c r="F70" i="3"/>
  <c r="F87" s="1"/>
  <c r="C46"/>
  <c r="H16"/>
  <c r="L8" i="2"/>
  <c r="B32"/>
  <c r="G46" i="3"/>
  <c r="N104"/>
  <c r="N103"/>
  <c r="C87"/>
  <c r="D87"/>
  <c r="E87"/>
  <c r="G87"/>
  <c r="H87"/>
  <c r="B87"/>
  <c r="C33"/>
  <c r="B33"/>
  <c r="G44"/>
  <c r="G45"/>
  <c r="G47"/>
  <c r="G48"/>
  <c r="N102"/>
  <c r="N105"/>
  <c r="G43"/>
  <c r="G42"/>
  <c r="E33"/>
  <c r="F33"/>
  <c r="G33"/>
  <c r="H33"/>
  <c r="I33"/>
  <c r="J33"/>
  <c r="D33"/>
  <c r="L61" i="2"/>
  <c r="L62"/>
  <c r="D63"/>
  <c r="B63"/>
  <c r="G63"/>
  <c r="K63"/>
  <c r="C63"/>
  <c r="E63"/>
  <c r="I63"/>
  <c r="J63"/>
  <c r="F63"/>
  <c r="H63"/>
  <c r="L60"/>
  <c r="D49"/>
  <c r="E49"/>
  <c r="I49"/>
  <c r="J49"/>
  <c r="K49"/>
  <c r="B49"/>
  <c r="C49"/>
  <c r="G49"/>
  <c r="F49"/>
  <c r="H49"/>
  <c r="L49"/>
  <c r="H50" s="1"/>
  <c r="D50"/>
  <c r="L50"/>
  <c r="N101" i="3"/>
  <c r="K50" i="2"/>
  <c r="J50"/>
  <c r="I50"/>
  <c r="G50"/>
  <c r="F50"/>
  <c r="E50"/>
  <c r="C50"/>
  <c r="B50"/>
  <c r="L32"/>
  <c r="M32"/>
  <c r="K33"/>
  <c r="G33"/>
  <c r="C33"/>
  <c r="L33"/>
  <c r="H33"/>
  <c r="D33"/>
  <c r="M8"/>
  <c r="M12"/>
  <c r="M16"/>
  <c r="M20"/>
  <c r="M24"/>
  <c r="M28"/>
  <c r="I33"/>
  <c r="E33"/>
  <c r="M11"/>
  <c r="M15"/>
  <c r="M19"/>
  <c r="M23"/>
  <c r="M27"/>
  <c r="M31"/>
  <c r="J33"/>
  <c r="F33"/>
  <c r="B33"/>
  <c r="M30"/>
  <c r="M21"/>
  <c r="M14"/>
  <c r="M26"/>
  <c r="M17"/>
  <c r="M10"/>
  <c r="M22"/>
  <c r="M13"/>
  <c r="M29"/>
  <c r="M18"/>
  <c r="M9"/>
  <c r="M25"/>
  <c r="L63" l="1"/>
  <c r="J69" i="1"/>
  <c r="I69"/>
  <c r="G69"/>
  <c r="F69"/>
  <c r="E69"/>
  <c r="C69"/>
  <c r="B69"/>
  <c r="D69"/>
  <c r="H69"/>
  <c r="P43"/>
  <c r="P68" s="1"/>
  <c r="D33"/>
</calcChain>
</file>

<file path=xl/sharedStrings.xml><?xml version="1.0" encoding="utf-8"?>
<sst xmlns="http://schemas.openxmlformats.org/spreadsheetml/2006/main" count="402" uniqueCount="142">
  <si>
    <t>BUENOS AIRES</t>
  </si>
  <si>
    <t>CAPITAL FEDERAL</t>
  </si>
  <si>
    <t>CATAMARCA</t>
  </si>
  <si>
    <t>CHACO</t>
  </si>
  <si>
    <t>CHUBUT</t>
  </si>
  <si>
    <t>CORDOBA</t>
  </si>
  <si>
    <t>CORRIENTES</t>
  </si>
  <si>
    <t>ENTRE RIOS</t>
  </si>
  <si>
    <t>FORMOSA</t>
  </si>
  <si>
    <t>GRAN BUENOS AIRES</t>
  </si>
  <si>
    <t>JUJUY</t>
  </si>
  <si>
    <t>LA PAMPA</t>
  </si>
  <si>
    <t>LA RIOJA</t>
  </si>
  <si>
    <t>MENDOZA</t>
  </si>
  <si>
    <t>MISIONES</t>
  </si>
  <si>
    <t>NEUQUEN</t>
  </si>
  <si>
    <t>RIO NEGRO</t>
  </si>
  <si>
    <t>SALTA</t>
  </si>
  <si>
    <t>SAN JUAN</t>
  </si>
  <si>
    <t>SANTA CRUZ</t>
  </si>
  <si>
    <t>SANTA FE</t>
  </si>
  <si>
    <t>SANTIAGO DEL ESTERO</t>
  </si>
  <si>
    <t>TIERRA DEL FUEGO</t>
  </si>
  <si>
    <t>TUCUMAN</t>
  </si>
  <si>
    <t>JURISDICCION</t>
  </si>
  <si>
    <t>CG</t>
  </si>
  <si>
    <t>CV</t>
  </si>
  <si>
    <t>DI</t>
  </si>
  <si>
    <t>EO</t>
  </si>
  <si>
    <t>HB</t>
  </si>
  <si>
    <t>HI</t>
  </si>
  <si>
    <t>NU</t>
  </si>
  <si>
    <t>SOLAR</t>
  </si>
  <si>
    <t>TG</t>
  </si>
  <si>
    <t>TV</t>
  </si>
  <si>
    <t>Total general</t>
  </si>
  <si>
    <t>TOTAL GENERAL</t>
  </si>
  <si>
    <t>Generación de Energía Eléctrica por tipo y jurisdicción</t>
  </si>
  <si>
    <t>Valores expresados en MWh</t>
  </si>
  <si>
    <t>Oferta de Generación de Energía Eléctrica por tipo y jurisdicción</t>
  </si>
  <si>
    <t>No incluye la generación de Autoproductores.</t>
  </si>
  <si>
    <t>Recib.de Autog</t>
  </si>
  <si>
    <t>Importación</t>
  </si>
  <si>
    <t>Exportación</t>
  </si>
  <si>
    <t>Bombeo</t>
  </si>
  <si>
    <t>Total Oferta</t>
  </si>
  <si>
    <t>En los valores de importación y exportación se ha considerado y neteado como energia pasante la que atraviesa las redes de Brasil a ROU.</t>
  </si>
  <si>
    <t>BINAC</t>
  </si>
  <si>
    <t>COOP</t>
  </si>
  <si>
    <t>MUN</t>
  </si>
  <si>
    <t>MUNIC</t>
  </si>
  <si>
    <t>NAC</t>
  </si>
  <si>
    <t>PRIV</t>
  </si>
  <si>
    <t>PROV</t>
  </si>
  <si>
    <t>Propietario.</t>
  </si>
  <si>
    <t>Generación Mensual de Energía Eléctrica por tipo.</t>
  </si>
  <si>
    <t>Tipo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</si>
  <si>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</si>
  <si>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</si>
  <si>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</si>
  <si>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</si>
  <si>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</si>
  <si>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</si>
  <si>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</si>
  <si>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</si>
  <si>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</si>
  <si>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</si>
  <si>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</si>
  <si>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</si>
  <si>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</si>
  <si>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Nuclear</t>
  </si>
  <si>
    <t>Generación  Energía Eléctrica por Propietario y tipo de equipamiento.</t>
  </si>
  <si>
    <t>AISLADO</t>
  </si>
  <si>
    <t>INOMEM</t>
  </si>
  <si>
    <t>MEM</t>
  </si>
  <si>
    <t>SISTEMA</t>
  </si>
  <si>
    <t>Generación  Energía Eléctrica por Sistema y tipo de equipamiento.</t>
  </si>
  <si>
    <t>Potencia, generación y Consumo de Combustibles por jurisdicción</t>
  </si>
  <si>
    <t>Jurisdicción</t>
  </si>
  <si>
    <t>Potencia</t>
  </si>
  <si>
    <t>Generación</t>
  </si>
  <si>
    <t>Consumo de Combustibles</t>
  </si>
  <si>
    <t>C</t>
  </si>
  <si>
    <t>FO</t>
  </si>
  <si>
    <t>GN</t>
  </si>
  <si>
    <t>GO</t>
  </si>
  <si>
    <t>ULE</t>
  </si>
  <si>
    <t>UN</t>
  </si>
  <si>
    <t>kW</t>
  </si>
  <si>
    <t>MWh</t>
  </si>
  <si>
    <t>tn</t>
  </si>
  <si>
    <t>Mm3</t>
  </si>
  <si>
    <t>kg</t>
  </si>
  <si>
    <t>Consumo de Combustibles por clase y tipo de equipamiento</t>
  </si>
  <si>
    <t>Tipo equipam.</t>
  </si>
  <si>
    <t>Clase de combustible</t>
  </si>
  <si>
    <t xml:space="preserve"> C</t>
  </si>
  <si>
    <t>Fuel Oil (FO), Gas Oil (GO) y Carbón en toneladas (tn)</t>
  </si>
  <si>
    <t>Gas natural (GN) en miles de metros cúbicos (Mm3)</t>
  </si>
  <si>
    <t>Uranio levemente enriquecido (ULE) en kg</t>
  </si>
  <si>
    <t>Uranio Natural (UN) en kg</t>
  </si>
  <si>
    <t>Consumo de Combustibles por tipo y jurisdición</t>
  </si>
  <si>
    <t>Jurisdiccion</t>
  </si>
  <si>
    <t>Consumo mensual por tipo de combustible</t>
  </si>
  <si>
    <t>Total Anual</t>
  </si>
  <si>
    <t>BD</t>
  </si>
  <si>
    <t>Potencia Instalada por tipo de equipamiento y jurisdición provincial</t>
  </si>
  <si>
    <t>Valores expresados en kW</t>
  </si>
  <si>
    <t>PROVINCIA</t>
  </si>
  <si>
    <t>Particip %</t>
  </si>
  <si>
    <t>Potencia Instalada por tipo de equipamiento y propietario</t>
  </si>
  <si>
    <t>Operador</t>
  </si>
  <si>
    <t>Potencia Instalada por tipo de equipamiento y sistema</t>
  </si>
  <si>
    <t>MERCADO</t>
  </si>
  <si>
    <t>Participación porcentual</t>
  </si>
  <si>
    <t>Participación procentual</t>
  </si>
  <si>
    <t>Participación %</t>
  </si>
  <si>
    <t>La generacion de Termoandes ingresa al MEM en su totalidad.</t>
  </si>
  <si>
    <t>Este valor deberia sumarse al total de equipamiento Diesel.</t>
  </si>
  <si>
    <t>Grupos móviles de ENARSA</t>
  </si>
  <si>
    <t>Solar</t>
  </si>
  <si>
    <t>s/d</t>
  </si>
  <si>
    <t>Cuadro G.1</t>
  </si>
  <si>
    <t>Cuadro G.2</t>
  </si>
  <si>
    <t>Cuadro G.3</t>
  </si>
  <si>
    <t>Cuadro G.4</t>
  </si>
  <si>
    <t>Cuadro G.5</t>
  </si>
  <si>
    <t>Cuadro C.1</t>
  </si>
  <si>
    <t>Cuadro C.2</t>
  </si>
  <si>
    <t>Cuadro C.3</t>
  </si>
  <si>
    <t>Cuadro C.4</t>
  </si>
  <si>
    <t>Cuadro P.1</t>
  </si>
  <si>
    <t>Cuadro P.2</t>
  </si>
  <si>
    <t>Cuadro P.3</t>
  </si>
  <si>
    <t>Año 2014</t>
  </si>
  <si>
    <t>CC</t>
  </si>
  <si>
    <t>Se ha producido una pureba de importación desde Chile a través de Salta.</t>
  </si>
  <si>
    <t>Lo que se denomina Recibido Autog Mercado, corresponde a lo que los Autogeneradores reconocidos como Agentes el MEM venden al mismo.</t>
  </si>
  <si>
    <t>Corresponde a Generación de Energía Eléctrica asociada a redes de Transporte y Distribución (antes denominada de "Servicio público")</t>
  </si>
  <si>
    <t>En el año 2014 hay 329 MW de generación móvil de ENARSA distribuidos regionalmente sin identificación de ubicación en provincias.</t>
  </si>
  <si>
    <t>La Generación corresponde a Generación de Energía Eléctrica asociada a redes de Transporte y Distribución (antes denominada de "Servicio público")</t>
  </si>
  <si>
    <t>Los CC de Tucumán pasaron a propiedad de YPF, razón por la cual se los ha indicado como NAC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</si>
</sst>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</borders>
  <cellStyleXfs count="2">
    <xf numFmtId="0" fontId="0" fillId="0" borderId="0"/>
    <xf numFmtId="0" fontId="6" fillId="0" borderId="0"/>
  </cellStyleXfs>
  <cellXfs count="18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4" fillId="0" borderId="0" xfId="0" applyFont="1"/>
    <xf numFmtId="0" fontId="0" fillId="0" borderId="0" xfId="0" applyBorder="1"/>
    <xf numFmtId="3" fontId="2" fillId="0" borderId="2" xfId="0" applyNumberFormat="1" applyFont="1" applyBorder="1" applyAlignment="1">
      <alignment horizontal="center"/>
    </xf>
    <xf numFmtId="0" fontId="5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Fill="1" applyBorder="1" applyAlignment="1">
      <alignment horizontal="center"/>
    </xf>
    <xf numFmtId="0" fontId="0" fillId="0" borderId="8" xfId="0" applyBorder="1"/>
    <xf numFmtId="0" fontId="2" fillId="0" borderId="9" xfId="0" applyFont="1" applyBorder="1"/>
    <xf numFmtId="0" fontId="0" fillId="0" borderId="10" xfId="0" applyFill="1" applyBorder="1"/>
    <xf numFmtId="0" fontId="0" fillId="0" borderId="0" xfId="0" applyFill="1" applyBorder="1"/>
    <xf numFmtId="10" fontId="0" fillId="0" borderId="0" xfId="0" applyNumberFormat="1" applyBorder="1"/>
    <xf numFmtId="0" fontId="0" fillId="0" borderId="9" xfId="0" applyBorder="1"/>
    <xf numFmtId="0" fontId="2" fillId="0" borderId="11" xfId="0" applyFont="1" applyBorder="1"/>
    <xf numFmtId="0" fontId="2" fillId="0" borderId="10" xfId="0" applyFont="1" applyFill="1" applyBorder="1"/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3" fontId="4" fillId="0" borderId="12" xfId="0" applyNumberFormat="1" applyFont="1" applyBorder="1" applyAlignment="1">
      <alignment horizontal="center"/>
    </xf>
    <xf numFmtId="0" fontId="4" fillId="0" borderId="13" xfId="0" applyFont="1" applyBorder="1"/>
    <xf numFmtId="10" fontId="1" fillId="0" borderId="14" xfId="0" applyNumberFormat="1" applyFont="1" applyBorder="1" applyAlignment="1">
      <alignment horizontal="center"/>
    </xf>
    <xf numFmtId="10" fontId="1" fillId="0" borderId="15" xfId="0" applyNumberFormat="1" applyFont="1" applyBorder="1" applyAlignment="1">
      <alignment horizontal="center"/>
    </xf>
    <xf numFmtId="10" fontId="1" fillId="0" borderId="16" xfId="0" applyNumberFormat="1" applyFont="1" applyBorder="1"/>
    <xf numFmtId="10" fontId="1" fillId="0" borderId="17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2" fillId="0" borderId="0" xfId="0" applyFont="1" applyFill="1" applyBorder="1"/>
    <xf numFmtId="3" fontId="1" fillId="0" borderId="18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8" fillId="0" borderId="23" xfId="0" applyNumberFormat="1" applyFont="1" applyBorder="1" applyAlignment="1">
      <alignment horizontal="center"/>
    </xf>
    <xf numFmtId="3" fontId="8" fillId="0" borderId="24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9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3" fontId="5" fillId="0" borderId="25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3" fontId="5" fillId="0" borderId="0" xfId="0" applyNumberFormat="1" applyFont="1"/>
    <xf numFmtId="3" fontId="5" fillId="0" borderId="0" xfId="0" applyNumberFormat="1" applyFont="1" applyAlignment="1">
      <alignment horizontal="center"/>
    </xf>
    <xf numFmtId="0" fontId="10" fillId="0" borderId="27" xfId="0" applyFont="1" applyBorder="1"/>
    <xf numFmtId="0" fontId="10" fillId="0" borderId="15" xfId="0" applyFont="1" applyBorder="1"/>
    <xf numFmtId="0" fontId="5" fillId="0" borderId="15" xfId="0" applyFont="1" applyBorder="1"/>
    <xf numFmtId="0" fontId="5" fillId="0" borderId="29" xfId="0" applyFont="1" applyBorder="1"/>
    <xf numFmtId="0" fontId="5" fillId="0" borderId="12" xfId="0" applyFont="1" applyBorder="1"/>
    <xf numFmtId="0" fontId="5" fillId="0" borderId="19" xfId="0" applyFont="1" applyBorder="1" applyAlignment="1">
      <alignment horizontal="center"/>
    </xf>
    <xf numFmtId="0" fontId="5" fillId="0" borderId="19" xfId="0" applyFont="1" applyBorder="1"/>
    <xf numFmtId="3" fontId="5" fillId="0" borderId="12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2" fillId="0" borderId="18" xfId="0" applyFont="1" applyBorder="1"/>
    <xf numFmtId="0" fontId="2" fillId="0" borderId="23" xfId="0" applyFont="1" applyBorder="1"/>
    <xf numFmtId="0" fontId="2" fillId="0" borderId="29" xfId="0" applyFont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9" fillId="0" borderId="12" xfId="0" applyFont="1" applyBorder="1"/>
    <xf numFmtId="0" fontId="9" fillId="0" borderId="12" xfId="0" applyFont="1" applyFill="1" applyBorder="1"/>
    <xf numFmtId="0" fontId="2" fillId="0" borderId="1" xfId="0" applyFont="1" applyBorder="1"/>
    <xf numFmtId="3" fontId="9" fillId="0" borderId="35" xfId="0" applyNumberFormat="1" applyFont="1" applyBorder="1" applyAlignment="1">
      <alignment horizontal="center"/>
    </xf>
    <xf numFmtId="3" fontId="9" fillId="0" borderId="36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3" fontId="9" fillId="0" borderId="37" xfId="0" applyNumberFormat="1" applyFont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2" fillId="0" borderId="2" xfId="0" applyNumberFormat="1" applyFont="1" applyBorder="1"/>
    <xf numFmtId="3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9" fillId="0" borderId="25" xfId="0" applyNumberFormat="1" applyFont="1" applyBorder="1" applyAlignment="1">
      <alignment horizontal="center"/>
    </xf>
    <xf numFmtId="3" fontId="9" fillId="0" borderId="26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3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40" xfId="0" applyFont="1" applyBorder="1"/>
    <xf numFmtId="0" fontId="9" fillId="0" borderId="40" xfId="0" applyFont="1" applyFill="1" applyBorder="1"/>
    <xf numFmtId="0" fontId="2" fillId="0" borderId="41" xfId="0" applyFont="1" applyBorder="1"/>
    <xf numFmtId="3" fontId="11" fillId="0" borderId="0" xfId="0" applyNumberFormat="1" applyFont="1" applyBorder="1" applyAlignment="1">
      <alignment horizontal="center"/>
    </xf>
    <xf numFmtId="3" fontId="11" fillId="0" borderId="25" xfId="0" applyNumberFormat="1" applyFont="1" applyBorder="1" applyAlignment="1">
      <alignment horizontal="center"/>
    </xf>
    <xf numFmtId="3" fontId="12" fillId="0" borderId="42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11" fillId="0" borderId="31" xfId="0" applyNumberFormat="1" applyFont="1" applyBorder="1" applyAlignment="1">
      <alignment horizontal="center"/>
    </xf>
    <xf numFmtId="3" fontId="11" fillId="0" borderId="26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3" fontId="12" fillId="0" borderId="45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1" applyFont="1" applyAlignment="1">
      <alignment horizontal="left"/>
    </xf>
    <xf numFmtId="0" fontId="6" fillId="0" borderId="0" xfId="1" applyAlignment="1">
      <alignment horizontal="center"/>
    </xf>
    <xf numFmtId="0" fontId="6" fillId="0" borderId="0" xfId="1"/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8" xfId="1" applyFont="1" applyBorder="1" applyAlignment="1">
      <alignment horizontal="center"/>
    </xf>
    <xf numFmtId="3" fontId="6" fillId="0" borderId="8" xfId="1" applyNumberFormat="1" applyBorder="1" applyAlignment="1">
      <alignment horizontal="center"/>
    </xf>
    <xf numFmtId="3" fontId="6" fillId="0" borderId="25" xfId="1" applyNumberFormat="1" applyFont="1" applyBorder="1" applyAlignment="1">
      <alignment horizontal="center"/>
    </xf>
    <xf numFmtId="3" fontId="6" fillId="0" borderId="46" xfId="1" applyNumberFormat="1" applyBorder="1" applyAlignment="1">
      <alignment horizontal="center"/>
    </xf>
    <xf numFmtId="3" fontId="4" fillId="0" borderId="25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3" fontId="4" fillId="0" borderId="0" xfId="1" applyNumberFormat="1" applyFont="1" applyBorder="1" applyAlignment="1">
      <alignment horizontal="center"/>
    </xf>
    <xf numFmtId="3" fontId="6" fillId="0" borderId="31" xfId="1" applyNumberFormat="1" applyFont="1" applyBorder="1" applyAlignment="1">
      <alignment horizontal="center"/>
    </xf>
    <xf numFmtId="3" fontId="6" fillId="0" borderId="47" xfId="1" applyNumberFormat="1" applyFont="1" applyBorder="1" applyAlignment="1">
      <alignment horizontal="center"/>
    </xf>
    <xf numFmtId="3" fontId="6" fillId="0" borderId="0" xfId="1" applyNumberFormat="1" applyAlignment="1">
      <alignment horizontal="center"/>
    </xf>
    <xf numFmtId="3" fontId="6" fillId="0" borderId="42" xfId="1" applyNumberFormat="1" applyFont="1" applyBorder="1" applyAlignment="1">
      <alignment horizontal="center"/>
    </xf>
    <xf numFmtId="3" fontId="6" fillId="0" borderId="26" xfId="1" applyNumberFormat="1" applyFont="1" applyBorder="1" applyAlignment="1">
      <alignment horizontal="center"/>
    </xf>
    <xf numFmtId="3" fontId="6" fillId="0" borderId="11" xfId="1" applyNumberFormat="1" applyBorder="1" applyAlignment="1">
      <alignment horizontal="center"/>
    </xf>
    <xf numFmtId="3" fontId="2" fillId="0" borderId="31" xfId="1" applyNumberFormat="1" applyFont="1" applyBorder="1" applyAlignment="1">
      <alignment horizontal="center"/>
    </xf>
    <xf numFmtId="3" fontId="6" fillId="0" borderId="10" xfId="1" applyNumberFormat="1" applyFill="1" applyBorder="1" applyAlignment="1">
      <alignment horizontal="center"/>
    </xf>
    <xf numFmtId="10" fontId="6" fillId="0" borderId="26" xfId="1" applyNumberFormat="1" applyFont="1" applyBorder="1" applyAlignment="1">
      <alignment horizontal="center"/>
    </xf>
    <xf numFmtId="3" fontId="6" fillId="0" borderId="0" xfId="1" applyNumberFormat="1" applyFill="1" applyBorder="1" applyAlignment="1">
      <alignment horizontal="center"/>
    </xf>
    <xf numFmtId="10" fontId="6" fillId="0" borderId="0" xfId="1" applyNumberFormat="1"/>
    <xf numFmtId="10" fontId="6" fillId="0" borderId="0" xfId="1" applyNumberFormat="1" applyFill="1" applyBorder="1" applyAlignment="1">
      <alignment horizontal="center"/>
    </xf>
    <xf numFmtId="0" fontId="6" fillId="0" borderId="0" xfId="1" applyAlignment="1">
      <alignment horizontal="left"/>
    </xf>
    <xf numFmtId="3" fontId="6" fillId="0" borderId="0" xfId="1" applyNumberFormat="1"/>
    <xf numFmtId="0" fontId="2" fillId="0" borderId="48" xfId="1" applyFont="1" applyBorder="1" applyAlignment="1">
      <alignment horizontal="center"/>
    </xf>
    <xf numFmtId="0" fontId="2" fillId="0" borderId="38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48" xfId="1" applyFont="1" applyFill="1" applyBorder="1" applyAlignment="1">
      <alignment horizontal="center"/>
    </xf>
    <xf numFmtId="0" fontId="4" fillId="0" borderId="25" xfId="1" applyFont="1" applyBorder="1" applyAlignment="1">
      <alignment horizontal="center"/>
    </xf>
    <xf numFmtId="0" fontId="4" fillId="0" borderId="0" xfId="1" applyFont="1" applyBorder="1"/>
    <xf numFmtId="0" fontId="4" fillId="0" borderId="25" xfId="1" applyFont="1" applyBorder="1"/>
    <xf numFmtId="0" fontId="6" fillId="0" borderId="25" xfId="1" applyFont="1" applyBorder="1"/>
    <xf numFmtId="0" fontId="6" fillId="0" borderId="25" xfId="1" applyFont="1" applyBorder="1" applyAlignment="1">
      <alignment horizontal="center"/>
    </xf>
    <xf numFmtId="3" fontId="4" fillId="0" borderId="0" xfId="1" applyNumberFormat="1" applyFont="1" applyBorder="1"/>
    <xf numFmtId="3" fontId="2" fillId="0" borderId="1" xfId="1" applyNumberFormat="1" applyFont="1" applyBorder="1" applyAlignment="1">
      <alignment horizontal="center"/>
    </xf>
    <xf numFmtId="3" fontId="2" fillId="0" borderId="49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6" fillId="0" borderId="32" xfId="1" applyNumberFormat="1" applyFill="1" applyBorder="1" applyAlignment="1">
      <alignment horizontal="center"/>
    </xf>
    <xf numFmtId="10" fontId="6" fillId="0" borderId="44" xfId="1" applyNumberFormat="1" applyFont="1" applyBorder="1" applyAlignment="1">
      <alignment horizontal="center"/>
    </xf>
    <xf numFmtId="10" fontId="6" fillId="0" borderId="15" xfId="1" applyNumberFormat="1" applyFont="1" applyBorder="1" applyAlignment="1">
      <alignment horizontal="center"/>
    </xf>
    <xf numFmtId="10" fontId="6" fillId="0" borderId="2" xfId="1" applyNumberFormat="1" applyFont="1" applyBorder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center"/>
    </xf>
    <xf numFmtId="0" fontId="2" fillId="0" borderId="0" xfId="1" applyFont="1"/>
    <xf numFmtId="0" fontId="6" fillId="0" borderId="0" xfId="1" applyFont="1"/>
    <xf numFmtId="0" fontId="6" fillId="0" borderId="0" xfId="1" applyBorder="1"/>
    <xf numFmtId="0" fontId="2" fillId="0" borderId="8" xfId="1" applyFont="1" applyBorder="1"/>
    <xf numFmtId="3" fontId="6" fillId="0" borderId="8" xfId="1" applyNumberFormat="1" applyFont="1" applyBorder="1" applyAlignment="1">
      <alignment horizontal="center"/>
    </xf>
    <xf numFmtId="0" fontId="6" fillId="0" borderId="0" xfId="1" applyFont="1" applyBorder="1"/>
    <xf numFmtId="0" fontId="6" fillId="0" borderId="0" xfId="1" applyFont="1" applyAlignment="1">
      <alignment horizontal="center"/>
    </xf>
    <xf numFmtId="0" fontId="2" fillId="0" borderId="1" xfId="1" applyFont="1" applyBorder="1"/>
    <xf numFmtId="3" fontId="2" fillId="0" borderId="38" xfId="1" applyNumberFormat="1" applyFont="1" applyBorder="1" applyAlignment="1">
      <alignment horizontal="center"/>
    </xf>
    <xf numFmtId="0" fontId="2" fillId="0" borderId="0" xfId="1" applyFont="1" applyBorder="1"/>
    <xf numFmtId="3" fontId="7" fillId="0" borderId="0" xfId="1" applyNumberFormat="1" applyFont="1" applyBorder="1" applyAlignment="1">
      <alignment horizontal="center"/>
    </xf>
    <xf numFmtId="3" fontId="4" fillId="0" borderId="0" xfId="1" applyNumberFormat="1" applyFont="1"/>
    <xf numFmtId="3" fontId="4" fillId="0" borderId="0" xfId="1" applyNumberFormat="1" applyFont="1" applyAlignment="1">
      <alignment horizontal="center"/>
    </xf>
    <xf numFmtId="0" fontId="2" fillId="0" borderId="0" xfId="1" applyFont="1" applyFill="1" applyBorder="1"/>
    <xf numFmtId="0" fontId="2" fillId="0" borderId="1" xfId="1" applyFont="1" applyBorder="1" applyAlignment="1"/>
    <xf numFmtId="3" fontId="6" fillId="0" borderId="46" xfId="1" applyNumberFormat="1" applyFont="1" applyBorder="1" applyAlignment="1">
      <alignment horizontal="center"/>
    </xf>
    <xf numFmtId="3" fontId="2" fillId="0" borderId="25" xfId="1" applyNumberFormat="1" applyFont="1" applyBorder="1" applyAlignment="1">
      <alignment horizontal="center"/>
    </xf>
    <xf numFmtId="3" fontId="6" fillId="0" borderId="0" xfId="1" applyNumberFormat="1" applyFont="1" applyFill="1" applyBorder="1" applyAlignment="1">
      <alignment horizontal="center"/>
    </xf>
    <xf numFmtId="3" fontId="2" fillId="0" borderId="0" xfId="1" applyNumberFormat="1" applyFont="1" applyBorder="1" applyAlignment="1">
      <alignment horizontal="center"/>
    </xf>
    <xf numFmtId="3" fontId="6" fillId="0" borderId="50" xfId="1" applyNumberFormat="1" applyFont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3" fontId="2" fillId="0" borderId="0" xfId="1" applyNumberFormat="1" applyFont="1"/>
    <xf numFmtId="3" fontId="2" fillId="0" borderId="0" xfId="1" applyNumberFormat="1" applyFont="1" applyAlignment="1">
      <alignment horizontal="center"/>
    </xf>
    <xf numFmtId="0" fontId="0" fillId="0" borderId="0" xfId="0" applyNumberFormat="1"/>
    <xf numFmtId="3" fontId="0" fillId="0" borderId="0" xfId="0" applyNumberFormat="1"/>
    <xf numFmtId="1" fontId="1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0" xfId="1" applyNumberFormat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7"/>
  <sheetViews>
    <sheetView topLeftCell="A67" workbookViewId="0">
      <selection activeCell="G121" sqref="G121"/>
    </sheetView>
  </sheetViews>
  <sheetFormatPr baseColWidth="10" defaultRowHeight="12.75"/>
  <cols>
    <col min="1" max="1" width="25.85546875" style="116" customWidth="1"/>
    <col min="2" max="9" width="11.42578125" style="116"/>
    <col min="10" max="10" width="12.42578125" style="116" bestFit="1" customWidth="1"/>
    <col min="11" max="12" width="12.5703125" style="116" customWidth="1"/>
    <col min="13" max="13" width="14.28515625" style="115" customWidth="1"/>
    <col min="14" max="14" width="15" style="116" customWidth="1"/>
    <col min="15" max="17" width="11.42578125" style="116"/>
    <col min="18" max="18" width="15" style="115" customWidth="1"/>
    <col min="19" max="16384" width="11.42578125" style="116"/>
  </cols>
  <sheetData>
    <row r="1" spans="1:18">
      <c r="A1" s="114" t="s">
        <v>122</v>
      </c>
      <c r="B1" s="115"/>
      <c r="C1" s="115"/>
      <c r="D1" s="115"/>
      <c r="E1" s="115"/>
      <c r="F1" s="115"/>
    </row>
    <row r="2" spans="1:18">
      <c r="A2" s="114" t="s">
        <v>37</v>
      </c>
      <c r="B2" s="115"/>
      <c r="C2" s="115"/>
      <c r="D2" s="115"/>
      <c r="E2" s="115"/>
      <c r="F2" s="117" t="s">
        <v>134</v>
      </c>
    </row>
    <row r="3" spans="1:18">
      <c r="A3" s="114" t="s">
        <v>38</v>
      </c>
      <c r="B3" s="115"/>
      <c r="C3" s="115"/>
      <c r="D3" s="115"/>
      <c r="E3" s="115"/>
      <c r="F3" s="115"/>
    </row>
    <row r="4" spans="1:18">
      <c r="A4" s="115"/>
      <c r="B4" s="115"/>
      <c r="C4" s="115"/>
      <c r="D4" s="115"/>
      <c r="E4" s="115"/>
      <c r="F4" s="115"/>
    </row>
    <row r="5" spans="1:18" ht="13.5" thickBot="1"/>
    <row r="6" spans="1:18" ht="13.5" thickBot="1">
      <c r="A6" s="118" t="s">
        <v>24</v>
      </c>
      <c r="B6" s="119" t="s">
        <v>135</v>
      </c>
      <c r="C6" s="119" t="s">
        <v>27</v>
      </c>
      <c r="D6" s="120" t="s">
        <v>28</v>
      </c>
      <c r="E6" s="119" t="s">
        <v>29</v>
      </c>
      <c r="F6" s="120" t="s">
        <v>30</v>
      </c>
      <c r="G6" s="119" t="s">
        <v>31</v>
      </c>
      <c r="H6" s="120" t="s">
        <v>32</v>
      </c>
      <c r="I6" s="119" t="s">
        <v>33</v>
      </c>
      <c r="J6" s="120" t="s">
        <v>34</v>
      </c>
      <c r="K6" s="119" t="s">
        <v>35</v>
      </c>
      <c r="P6" s="115"/>
      <c r="R6" s="116"/>
    </row>
    <row r="7" spans="1:18">
      <c r="A7" s="121" t="s">
        <v>0</v>
      </c>
      <c r="B7" s="122">
        <v>10637930</v>
      </c>
      <c r="C7" s="122">
        <v>439765.53</v>
      </c>
      <c r="D7" s="123">
        <v>3193.2039999999997</v>
      </c>
      <c r="E7" s="124"/>
      <c r="F7" s="125"/>
      <c r="G7" s="122">
        <v>3815464</v>
      </c>
      <c r="H7" s="126"/>
      <c r="I7" s="122">
        <v>1653035</v>
      </c>
      <c r="J7" s="127">
        <v>7525292.3999999994</v>
      </c>
      <c r="K7" s="128">
        <f t="shared" ref="K7:K31" si="0">SUM(B7:J7)</f>
        <v>24074680.134</v>
      </c>
      <c r="P7" s="115"/>
      <c r="R7" s="116"/>
    </row>
    <row r="8" spans="1:18">
      <c r="A8" s="121" t="s">
        <v>1</v>
      </c>
      <c r="B8" s="122">
        <v>9288775.879999999</v>
      </c>
      <c r="C8" s="122"/>
      <c r="D8" s="129"/>
      <c r="E8" s="124"/>
      <c r="F8" s="125"/>
      <c r="G8" s="122"/>
      <c r="H8" s="126"/>
      <c r="I8" s="122"/>
      <c r="J8" s="122">
        <v>6845042.4000000004</v>
      </c>
      <c r="K8" s="130">
        <f t="shared" si="0"/>
        <v>16133818.279999999</v>
      </c>
      <c r="P8" s="115"/>
      <c r="R8" s="116"/>
    </row>
    <row r="9" spans="1:18">
      <c r="A9" s="121" t="s">
        <v>2</v>
      </c>
      <c r="B9" s="122"/>
      <c r="C9" s="122">
        <v>126085.73299999999</v>
      </c>
      <c r="D9" s="129"/>
      <c r="E9" s="124"/>
      <c r="F9" s="125">
        <v>0</v>
      </c>
      <c r="G9" s="122"/>
      <c r="H9" s="126"/>
      <c r="I9" s="122"/>
      <c r="J9" s="122"/>
      <c r="K9" s="130">
        <f t="shared" si="0"/>
        <v>126085.73299999999</v>
      </c>
      <c r="P9" s="115"/>
      <c r="R9" s="116"/>
    </row>
    <row r="10" spans="1:18">
      <c r="A10" s="121" t="s">
        <v>3</v>
      </c>
      <c r="B10" s="122"/>
      <c r="C10" s="122">
        <v>129180.16160000001</v>
      </c>
      <c r="D10" s="129"/>
      <c r="E10" s="124"/>
      <c r="F10" s="125"/>
      <c r="G10" s="122"/>
      <c r="H10" s="126"/>
      <c r="I10" s="122"/>
      <c r="J10" s="122"/>
      <c r="K10" s="130">
        <f t="shared" si="0"/>
        <v>129180.16160000001</v>
      </c>
      <c r="P10" s="115"/>
      <c r="R10" s="116"/>
    </row>
    <row r="11" spans="1:18">
      <c r="A11" s="121" t="s">
        <v>4</v>
      </c>
      <c r="B11" s="122">
        <v>1129874.4370130226</v>
      </c>
      <c r="C11" s="122">
        <v>40402.090100000001</v>
      </c>
      <c r="D11" s="129">
        <v>520131.40580000001</v>
      </c>
      <c r="E11" s="124"/>
      <c r="F11" s="125">
        <v>2605340.1850000001</v>
      </c>
      <c r="G11" s="122"/>
      <c r="H11" s="126"/>
      <c r="I11" s="122">
        <v>99980.46</v>
      </c>
      <c r="J11" s="122"/>
      <c r="K11" s="130">
        <f t="shared" si="0"/>
        <v>4395728.5779130226</v>
      </c>
      <c r="P11" s="115"/>
      <c r="R11" s="116"/>
    </row>
    <row r="12" spans="1:18">
      <c r="A12" s="121" t="s">
        <v>5</v>
      </c>
      <c r="B12" s="122">
        <v>2853860</v>
      </c>
      <c r="C12" s="122">
        <v>64316</v>
      </c>
      <c r="D12" s="129"/>
      <c r="E12" s="122">
        <v>597838.07728980132</v>
      </c>
      <c r="F12" s="125">
        <v>525532</v>
      </c>
      <c r="G12" s="122">
        <v>1698477</v>
      </c>
      <c r="H12" s="126"/>
      <c r="I12" s="122">
        <v>665992</v>
      </c>
      <c r="J12" s="122">
        <v>2396</v>
      </c>
      <c r="K12" s="130">
        <f t="shared" si="0"/>
        <v>6408411.0772898011</v>
      </c>
      <c r="P12" s="115"/>
      <c r="R12" s="116"/>
    </row>
    <row r="13" spans="1:18">
      <c r="A13" s="121" t="s">
        <v>6</v>
      </c>
      <c r="B13" s="122"/>
      <c r="C13" s="122">
        <v>83088.047999999995</v>
      </c>
      <c r="D13" s="129"/>
      <c r="E13" s="122"/>
      <c r="F13" s="125">
        <v>10264994.25</v>
      </c>
      <c r="G13" s="122"/>
      <c r="H13" s="126"/>
      <c r="I13" s="122">
        <v>0</v>
      </c>
      <c r="J13" s="122"/>
      <c r="K13" s="130">
        <f t="shared" si="0"/>
        <v>10348082.298</v>
      </c>
      <c r="P13" s="115"/>
      <c r="R13" s="116"/>
    </row>
    <row r="14" spans="1:18">
      <c r="A14" s="121" t="s">
        <v>7</v>
      </c>
      <c r="B14" s="122"/>
      <c r="C14" s="122">
        <v>5474</v>
      </c>
      <c r="D14" s="129"/>
      <c r="E14" s="122"/>
      <c r="F14" s="125">
        <v>5652523.5</v>
      </c>
      <c r="G14" s="122"/>
      <c r="H14" s="126"/>
      <c r="I14" s="122">
        <v>123962</v>
      </c>
      <c r="J14" s="122"/>
      <c r="K14" s="130">
        <f t="shared" si="0"/>
        <v>5781959.5</v>
      </c>
      <c r="P14" s="115"/>
      <c r="R14" s="116"/>
    </row>
    <row r="15" spans="1:18">
      <c r="A15" s="121" t="s">
        <v>8</v>
      </c>
      <c r="B15" s="122"/>
      <c r="C15" s="122">
        <v>76426.535999999993</v>
      </c>
      <c r="D15" s="129"/>
      <c r="E15" s="122"/>
      <c r="F15" s="125"/>
      <c r="G15" s="122"/>
      <c r="H15" s="126"/>
      <c r="I15" s="122">
        <v>0</v>
      </c>
      <c r="J15" s="122"/>
      <c r="K15" s="130">
        <f t="shared" si="0"/>
        <v>76426.535999999993</v>
      </c>
      <c r="P15" s="115"/>
      <c r="R15" s="116"/>
    </row>
    <row r="16" spans="1:18">
      <c r="A16" s="121" t="s">
        <v>9</v>
      </c>
      <c r="B16" s="122">
        <v>9264092.6866567656</v>
      </c>
      <c r="C16" s="122">
        <v>148050</v>
      </c>
      <c r="D16" s="129"/>
      <c r="E16" s="122"/>
      <c r="F16" s="125"/>
      <c r="G16" s="122"/>
      <c r="H16" s="126"/>
      <c r="I16" s="122">
        <v>3347445.1110343579</v>
      </c>
      <c r="J16" s="122"/>
      <c r="K16" s="130">
        <f t="shared" si="0"/>
        <v>12759587.797691124</v>
      </c>
      <c r="P16" s="115"/>
      <c r="R16" s="116"/>
    </row>
    <row r="17" spans="1:18">
      <c r="A17" s="121" t="s">
        <v>10</v>
      </c>
      <c r="B17" s="122"/>
      <c r="C17" s="122">
        <v>39845.346000000005</v>
      </c>
      <c r="D17" s="129">
        <v>0</v>
      </c>
      <c r="E17" s="122"/>
      <c r="F17" s="125">
        <v>68424.167000000001</v>
      </c>
      <c r="G17" s="122"/>
      <c r="H17" s="125">
        <v>185.93600000000004</v>
      </c>
      <c r="I17" s="122"/>
      <c r="J17" s="122"/>
      <c r="K17" s="130">
        <f t="shared" si="0"/>
        <v>108455.44900000001</v>
      </c>
      <c r="P17" s="115"/>
      <c r="R17" s="116"/>
    </row>
    <row r="18" spans="1:18">
      <c r="A18" s="121" t="s">
        <v>11</v>
      </c>
      <c r="B18" s="122"/>
      <c r="C18" s="122">
        <v>1912.9999999999998</v>
      </c>
      <c r="D18" s="129">
        <v>184.32000000000002</v>
      </c>
      <c r="E18" s="122"/>
      <c r="F18" s="125">
        <v>99437.016000000003</v>
      </c>
      <c r="G18" s="122"/>
      <c r="H18" s="125"/>
      <c r="I18" s="122"/>
      <c r="J18" s="122"/>
      <c r="K18" s="130">
        <f t="shared" si="0"/>
        <v>101534.33600000001</v>
      </c>
      <c r="P18" s="115"/>
      <c r="R18" s="116"/>
    </row>
    <row r="19" spans="1:18">
      <c r="A19" s="121" t="s">
        <v>12</v>
      </c>
      <c r="B19" s="122"/>
      <c r="C19" s="122">
        <v>67880</v>
      </c>
      <c r="D19" s="129">
        <v>93534</v>
      </c>
      <c r="E19" s="122"/>
      <c r="F19" s="125"/>
      <c r="G19" s="122"/>
      <c r="H19" s="125"/>
      <c r="I19" s="122">
        <v>0</v>
      </c>
      <c r="J19" s="122"/>
      <c r="K19" s="130">
        <f t="shared" si="0"/>
        <v>161414</v>
      </c>
      <c r="P19" s="115"/>
      <c r="R19" s="116"/>
    </row>
    <row r="20" spans="1:18">
      <c r="A20" s="121" t="s">
        <v>13</v>
      </c>
      <c r="B20" s="122">
        <v>2514600.2599999998</v>
      </c>
      <c r="C20" s="122">
        <v>4310.8540000000003</v>
      </c>
      <c r="D20" s="129"/>
      <c r="E20" s="122">
        <v>125037.8</v>
      </c>
      <c r="F20" s="125">
        <v>1546529.058</v>
      </c>
      <c r="G20" s="122"/>
      <c r="H20" s="125"/>
      <c r="I20" s="122">
        <v>367499.93</v>
      </c>
      <c r="J20" s="122">
        <v>635860.69000000006</v>
      </c>
      <c r="K20" s="130">
        <f t="shared" si="0"/>
        <v>5193838.5919999992</v>
      </c>
      <c r="P20" s="115"/>
      <c r="R20" s="116"/>
    </row>
    <row r="21" spans="1:18">
      <c r="A21" s="121" t="s">
        <v>14</v>
      </c>
      <c r="B21" s="122"/>
      <c r="C21" s="122">
        <v>109323</v>
      </c>
      <c r="D21" s="129"/>
      <c r="E21" s="122"/>
      <c r="F21" s="125">
        <v>558898.30000000005</v>
      </c>
      <c r="G21" s="122"/>
      <c r="H21" s="125"/>
      <c r="I21" s="122">
        <v>7772.1</v>
      </c>
      <c r="J21" s="122"/>
      <c r="K21" s="130">
        <f t="shared" si="0"/>
        <v>675993.4</v>
      </c>
      <c r="P21" s="115"/>
      <c r="R21" s="116"/>
    </row>
    <row r="22" spans="1:18">
      <c r="A22" s="121" t="s">
        <v>15</v>
      </c>
      <c r="B22" s="122">
        <v>7136297</v>
      </c>
      <c r="C22" s="122">
        <v>230124.02</v>
      </c>
      <c r="D22" s="129">
        <v>50.750999999999998</v>
      </c>
      <c r="E22" s="122"/>
      <c r="F22" s="125">
        <v>9287998.4600000009</v>
      </c>
      <c r="G22" s="122"/>
      <c r="H22" s="125"/>
      <c r="I22" s="122">
        <v>15871.269</v>
      </c>
      <c r="J22" s="122"/>
      <c r="K22" s="130">
        <f t="shared" si="0"/>
        <v>16670341.5</v>
      </c>
      <c r="P22" s="115"/>
      <c r="R22" s="116"/>
    </row>
    <row r="23" spans="1:18">
      <c r="A23" s="121" t="s">
        <v>16</v>
      </c>
      <c r="B23" s="122"/>
      <c r="C23" s="122">
        <v>48065.145000000004</v>
      </c>
      <c r="D23" s="129"/>
      <c r="E23" s="122"/>
      <c r="F23" s="125">
        <v>932494.39800000004</v>
      </c>
      <c r="G23" s="122"/>
      <c r="H23" s="125"/>
      <c r="I23" s="122">
        <v>230859</v>
      </c>
      <c r="J23" s="122"/>
      <c r="K23" s="130">
        <f t="shared" si="0"/>
        <v>1211418.5430000001</v>
      </c>
      <c r="P23" s="115"/>
      <c r="R23" s="116"/>
    </row>
    <row r="24" spans="1:18">
      <c r="A24" s="121" t="s">
        <v>17</v>
      </c>
      <c r="B24" s="122">
        <v>4463420.4799999995</v>
      </c>
      <c r="C24" s="122">
        <v>169783.89288888889</v>
      </c>
      <c r="D24" s="129"/>
      <c r="E24" s="122"/>
      <c r="F24" s="125">
        <v>199530.80000000002</v>
      </c>
      <c r="G24" s="122"/>
      <c r="H24" s="125"/>
      <c r="I24" s="122">
        <v>424445.10000000003</v>
      </c>
      <c r="J24" s="122">
        <v>1168856.0999999999</v>
      </c>
      <c r="K24" s="130">
        <f t="shared" si="0"/>
        <v>6426036.3728888873</v>
      </c>
      <c r="P24" s="115"/>
      <c r="R24" s="116"/>
    </row>
    <row r="25" spans="1:18">
      <c r="A25" s="121" t="s">
        <v>18</v>
      </c>
      <c r="B25" s="122"/>
      <c r="C25" s="122">
        <v>0</v>
      </c>
      <c r="D25" s="129"/>
      <c r="E25" s="122"/>
      <c r="F25" s="125">
        <v>335815.76923799998</v>
      </c>
      <c r="G25" s="122"/>
      <c r="H25" s="125">
        <v>15748</v>
      </c>
      <c r="I25" s="122">
        <v>32532</v>
      </c>
      <c r="J25" s="122"/>
      <c r="K25" s="130">
        <f t="shared" si="0"/>
        <v>384095.76923799998</v>
      </c>
      <c r="P25" s="115"/>
      <c r="R25" s="116"/>
    </row>
    <row r="26" spans="1:18">
      <c r="A26" s="121" t="s">
        <v>19</v>
      </c>
      <c r="B26" s="122"/>
      <c r="C26" s="122">
        <v>141820.60700000002</v>
      </c>
      <c r="D26" s="129">
        <v>2000</v>
      </c>
      <c r="E26" s="122"/>
      <c r="F26" s="125"/>
      <c r="G26" s="122"/>
      <c r="H26" s="125"/>
      <c r="I26" s="122">
        <v>68023.501966594529</v>
      </c>
      <c r="J26" s="122"/>
      <c r="K26" s="130">
        <f t="shared" si="0"/>
        <v>211844.10896659456</v>
      </c>
      <c r="P26" s="115"/>
      <c r="R26" s="116"/>
    </row>
    <row r="27" spans="1:18">
      <c r="A27" s="121" t="s">
        <v>20</v>
      </c>
      <c r="B27" s="122">
        <v>4443459</v>
      </c>
      <c r="C27" s="122">
        <v>30932</v>
      </c>
      <c r="D27" s="129"/>
      <c r="E27" s="122"/>
      <c r="F27" s="125"/>
      <c r="G27" s="122"/>
      <c r="H27" s="125"/>
      <c r="I27" s="122">
        <v>655582</v>
      </c>
      <c r="J27" s="122">
        <v>760613</v>
      </c>
      <c r="K27" s="130">
        <f t="shared" si="0"/>
        <v>5890586</v>
      </c>
      <c r="P27" s="115"/>
      <c r="R27" s="116"/>
    </row>
    <row r="28" spans="1:18">
      <c r="A28" s="121" t="s">
        <v>21</v>
      </c>
      <c r="B28" s="122"/>
      <c r="C28" s="122">
        <v>44265.844700000001</v>
      </c>
      <c r="D28" s="129"/>
      <c r="E28" s="122"/>
      <c r="F28" s="125">
        <v>137148.56000000003</v>
      </c>
      <c r="G28" s="122"/>
      <c r="H28" s="125"/>
      <c r="I28" s="122">
        <v>31386</v>
      </c>
      <c r="J28" s="122"/>
      <c r="K28" s="130">
        <f t="shared" si="0"/>
        <v>212800.40470000001</v>
      </c>
      <c r="P28" s="115"/>
      <c r="R28" s="116"/>
    </row>
    <row r="29" spans="1:18">
      <c r="A29" s="121" t="s">
        <v>22</v>
      </c>
      <c r="B29" s="122"/>
      <c r="C29" s="122">
        <v>49506.90463636363</v>
      </c>
      <c r="D29" s="129"/>
      <c r="E29" s="122"/>
      <c r="F29" s="125"/>
      <c r="G29" s="122"/>
      <c r="H29" s="125"/>
      <c r="I29" s="122">
        <v>463947.65390909096</v>
      </c>
      <c r="J29" s="122"/>
      <c r="K29" s="130">
        <f t="shared" si="0"/>
        <v>513454.55854545458</v>
      </c>
      <c r="P29" s="115"/>
      <c r="R29" s="116"/>
    </row>
    <row r="30" spans="1:18">
      <c r="A30" s="121" t="s">
        <v>23</v>
      </c>
      <c r="B30" s="122">
        <v>5288797.7778906124</v>
      </c>
      <c r="C30" s="122">
        <v>13136.79</v>
      </c>
      <c r="D30" s="129"/>
      <c r="E30" s="122"/>
      <c r="F30" s="125">
        <v>160931.79999999999</v>
      </c>
      <c r="G30" s="122"/>
      <c r="H30" s="125"/>
      <c r="I30" s="122">
        <v>576783</v>
      </c>
      <c r="J30" s="122"/>
      <c r="K30" s="130">
        <f t="shared" si="0"/>
        <v>6039649.3678906122</v>
      </c>
      <c r="P30" s="115"/>
      <c r="R30" s="116"/>
    </row>
    <row r="31" spans="1:18" ht="13.5" thickBot="1">
      <c r="A31" s="121" t="s">
        <v>119</v>
      </c>
      <c r="B31" s="122"/>
      <c r="C31" s="122">
        <v>302683</v>
      </c>
      <c r="D31" s="129"/>
      <c r="E31" s="122"/>
      <c r="F31" s="125"/>
      <c r="G31" s="122"/>
      <c r="H31" s="125"/>
      <c r="I31" s="122"/>
      <c r="J31" s="131"/>
      <c r="K31" s="130">
        <f t="shared" si="0"/>
        <v>302683</v>
      </c>
      <c r="P31" s="115"/>
      <c r="R31" s="116"/>
    </row>
    <row r="32" spans="1:18">
      <c r="A32" s="132" t="s">
        <v>36</v>
      </c>
      <c r="B32" s="133">
        <f>SUM(B7:B31)</f>
        <v>57021107.521560401</v>
      </c>
      <c r="C32" s="133">
        <f>SUM(C7:C31)</f>
        <v>2366378.5029252525</v>
      </c>
      <c r="D32" s="133">
        <f t="shared" ref="D32:J32" si="1">SUM(D7:D31)</f>
        <v>619093.68080000009</v>
      </c>
      <c r="E32" s="133">
        <f t="shared" si="1"/>
        <v>722875.87728980137</v>
      </c>
      <c r="F32" s="133">
        <f t="shared" si="1"/>
        <v>32375598.263237998</v>
      </c>
      <c r="G32" s="133">
        <f t="shared" si="1"/>
        <v>5513941</v>
      </c>
      <c r="H32" s="133">
        <f t="shared" si="1"/>
        <v>15933.936</v>
      </c>
      <c r="I32" s="133">
        <f t="shared" si="1"/>
        <v>8765116.1259100437</v>
      </c>
      <c r="J32" s="133">
        <f t="shared" si="1"/>
        <v>16938060.59</v>
      </c>
      <c r="K32" s="133">
        <f>SUM(K7:K31)</f>
        <v>124338105.49772348</v>
      </c>
      <c r="M32" s="129"/>
      <c r="P32" s="115"/>
      <c r="R32" s="116"/>
    </row>
    <row r="33" spans="1:18" ht="13.5" thickBot="1">
      <c r="A33" s="134" t="s">
        <v>114</v>
      </c>
      <c r="B33" s="135">
        <f>+B32/$K$32</f>
        <v>0.45859720391673819</v>
      </c>
      <c r="C33" s="135">
        <f t="shared" ref="C33:K33" si="2">+C32/$K$32</f>
        <v>1.9031804396992192E-2</v>
      </c>
      <c r="D33" s="135">
        <f t="shared" si="2"/>
        <v>4.9791146352260868E-3</v>
      </c>
      <c r="E33" s="135">
        <f t="shared" si="2"/>
        <v>5.8137919537710556E-3</v>
      </c>
      <c r="F33" s="135">
        <f t="shared" si="2"/>
        <v>0.26038355766833499</v>
      </c>
      <c r="G33" s="135">
        <f t="shared" si="2"/>
        <v>4.4346348835924282E-2</v>
      </c>
      <c r="H33" s="135">
        <f t="shared" si="2"/>
        <v>1.2815006257507869E-4</v>
      </c>
      <c r="I33" s="135">
        <f t="shared" si="2"/>
        <v>7.0494206830829714E-2</v>
      </c>
      <c r="J33" s="135">
        <f t="shared" si="2"/>
        <v>0.13622582169960859</v>
      </c>
      <c r="K33" s="135">
        <f t="shared" si="2"/>
        <v>1</v>
      </c>
      <c r="P33" s="115"/>
      <c r="R33" s="116"/>
    </row>
    <row r="34" spans="1:18">
      <c r="A34" s="136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8"/>
    </row>
    <row r="35" spans="1:18">
      <c r="A35" s="139" t="s">
        <v>138</v>
      </c>
    </row>
    <row r="36" spans="1:18">
      <c r="I36" s="140"/>
    </row>
    <row r="38" spans="1:18">
      <c r="A38" s="114" t="s">
        <v>123</v>
      </c>
      <c r="B38" s="115"/>
      <c r="C38" s="115"/>
      <c r="D38" s="115"/>
      <c r="E38" s="115"/>
      <c r="F38" s="115"/>
      <c r="G38" s="115"/>
    </row>
    <row r="39" spans="1:18">
      <c r="A39" s="114" t="s">
        <v>39</v>
      </c>
      <c r="B39" s="115"/>
      <c r="C39" s="115"/>
      <c r="D39" s="115"/>
      <c r="E39" s="115"/>
      <c r="F39" s="115"/>
      <c r="G39" s="117" t="s">
        <v>134</v>
      </c>
    </row>
    <row r="40" spans="1:18">
      <c r="A40" s="114" t="s">
        <v>38</v>
      </c>
      <c r="B40" s="115"/>
      <c r="C40" s="115"/>
      <c r="D40" s="115"/>
      <c r="E40" s="115"/>
      <c r="F40" s="115"/>
      <c r="G40" s="115"/>
    </row>
    <row r="41" spans="1:18" ht="13.5" thickBot="1">
      <c r="A41" s="115"/>
      <c r="B41" s="115"/>
      <c r="C41" s="115"/>
      <c r="D41" s="115"/>
      <c r="E41" s="115"/>
      <c r="F41" s="115"/>
      <c r="G41" s="115"/>
    </row>
    <row r="42" spans="1:18" ht="13.5" thickBot="1">
      <c r="A42" s="118" t="s">
        <v>24</v>
      </c>
      <c r="B42" s="119" t="s">
        <v>135</v>
      </c>
      <c r="C42" s="119" t="s">
        <v>27</v>
      </c>
      <c r="D42" s="120" t="s">
        <v>28</v>
      </c>
      <c r="E42" s="119" t="s">
        <v>29</v>
      </c>
      <c r="F42" s="120" t="s">
        <v>30</v>
      </c>
      <c r="G42" s="119" t="s">
        <v>31</v>
      </c>
      <c r="H42" s="120" t="s">
        <v>32</v>
      </c>
      <c r="I42" s="119" t="s">
        <v>33</v>
      </c>
      <c r="J42" s="141" t="s">
        <v>34</v>
      </c>
      <c r="K42" s="119" t="s">
        <v>35</v>
      </c>
      <c r="L42" s="142" t="s">
        <v>41</v>
      </c>
      <c r="M42" s="143" t="s">
        <v>42</v>
      </c>
      <c r="N42" s="142" t="s">
        <v>43</v>
      </c>
      <c r="O42" s="143" t="s">
        <v>44</v>
      </c>
      <c r="P42" s="144" t="s">
        <v>45</v>
      </c>
      <c r="R42" s="116"/>
    </row>
    <row r="43" spans="1:18">
      <c r="A43" s="121" t="s">
        <v>0</v>
      </c>
      <c r="B43" s="122">
        <v>10637930</v>
      </c>
      <c r="C43" s="122">
        <v>439765.53</v>
      </c>
      <c r="D43" s="123">
        <v>3193.2039999999997</v>
      </c>
      <c r="E43" s="124"/>
      <c r="F43" s="125"/>
      <c r="G43" s="122">
        <v>3815464</v>
      </c>
      <c r="H43" s="126"/>
      <c r="I43" s="122">
        <v>1653035</v>
      </c>
      <c r="J43" s="127">
        <v>7525292.3999999994</v>
      </c>
      <c r="K43" s="128">
        <f t="shared" ref="K43:K67" si="3">SUM(B43:J43)</f>
        <v>24074680.134</v>
      </c>
      <c r="L43" s="125">
        <v>152993</v>
      </c>
      <c r="M43" s="145"/>
      <c r="N43" s="146"/>
      <c r="O43" s="147"/>
      <c r="P43" s="130">
        <f>+K43+L43+M43-N43-O43</f>
        <v>24227673.134</v>
      </c>
      <c r="R43" s="116"/>
    </row>
    <row r="44" spans="1:18">
      <c r="A44" s="121" t="s">
        <v>1</v>
      </c>
      <c r="B44" s="122">
        <v>9288775.879999999</v>
      </c>
      <c r="C44" s="122"/>
      <c r="D44" s="129"/>
      <c r="E44" s="124"/>
      <c r="F44" s="125"/>
      <c r="G44" s="122"/>
      <c r="H44" s="126"/>
      <c r="I44" s="122"/>
      <c r="J44" s="122">
        <v>6845042.4000000004</v>
      </c>
      <c r="K44" s="130">
        <f t="shared" si="3"/>
        <v>16133818.279999999</v>
      </c>
      <c r="L44" s="125"/>
      <c r="M44" s="145"/>
      <c r="N44" s="146"/>
      <c r="O44" s="147"/>
      <c r="P44" s="130">
        <f t="shared" ref="P44:P67" si="4">+K44+L44+M44-N44-O44</f>
        <v>16133818.279999999</v>
      </c>
      <c r="R44" s="116"/>
    </row>
    <row r="45" spans="1:18">
      <c r="A45" s="121" t="s">
        <v>2</v>
      </c>
      <c r="B45" s="122"/>
      <c r="C45" s="122">
        <v>126085.73299999999</v>
      </c>
      <c r="D45" s="129"/>
      <c r="E45" s="124"/>
      <c r="F45" s="125">
        <v>0</v>
      </c>
      <c r="G45" s="122"/>
      <c r="H45" s="126"/>
      <c r="I45" s="122"/>
      <c r="J45" s="122"/>
      <c r="K45" s="130">
        <f t="shared" si="3"/>
        <v>126085.73299999999</v>
      </c>
      <c r="L45" s="125"/>
      <c r="M45" s="145"/>
      <c r="N45" s="146"/>
      <c r="O45" s="147"/>
      <c r="P45" s="130">
        <f t="shared" si="4"/>
        <v>126085.73299999999</v>
      </c>
      <c r="R45" s="116"/>
    </row>
    <row r="46" spans="1:18">
      <c r="A46" s="121" t="s">
        <v>3</v>
      </c>
      <c r="B46" s="122"/>
      <c r="C46" s="122">
        <v>129180.16160000001</v>
      </c>
      <c r="D46" s="129"/>
      <c r="E46" s="124"/>
      <c r="F46" s="125"/>
      <c r="G46" s="122"/>
      <c r="H46" s="126"/>
      <c r="I46" s="122"/>
      <c r="J46" s="122"/>
      <c r="K46" s="130">
        <f t="shared" si="3"/>
        <v>129180.16160000001</v>
      </c>
      <c r="L46" s="125"/>
      <c r="M46" s="145"/>
      <c r="N46" s="146"/>
      <c r="O46" s="147"/>
      <c r="P46" s="130">
        <f t="shared" si="4"/>
        <v>129180.16160000001</v>
      </c>
      <c r="R46" s="116"/>
    </row>
    <row r="47" spans="1:18">
      <c r="A47" s="121" t="s">
        <v>4</v>
      </c>
      <c r="B47" s="122">
        <v>1129874.4370130226</v>
      </c>
      <c r="C47" s="122">
        <v>40402.090100000001</v>
      </c>
      <c r="D47" s="129">
        <v>520131.40580000001</v>
      </c>
      <c r="E47" s="124"/>
      <c r="F47" s="125">
        <v>2605340.1850000001</v>
      </c>
      <c r="G47" s="122"/>
      <c r="H47" s="126"/>
      <c r="I47" s="122">
        <v>99980.46</v>
      </c>
      <c r="J47" s="122"/>
      <c r="K47" s="130">
        <f t="shared" si="3"/>
        <v>4395728.5779130226</v>
      </c>
      <c r="L47" s="125"/>
      <c r="M47" s="145"/>
      <c r="N47" s="146"/>
      <c r="O47" s="147"/>
      <c r="P47" s="130">
        <f t="shared" si="4"/>
        <v>4395728.5779130226</v>
      </c>
      <c r="R47" s="116"/>
    </row>
    <row r="48" spans="1:18">
      <c r="A48" s="121" t="s">
        <v>5</v>
      </c>
      <c r="B48" s="122">
        <v>2853860</v>
      </c>
      <c r="C48" s="122">
        <v>64316</v>
      </c>
      <c r="D48" s="129"/>
      <c r="E48" s="122">
        <v>597838.07728980132</v>
      </c>
      <c r="F48" s="125">
        <v>525532</v>
      </c>
      <c r="G48" s="122">
        <v>1698477</v>
      </c>
      <c r="H48" s="126"/>
      <c r="I48" s="122">
        <v>665992</v>
      </c>
      <c r="J48" s="122">
        <v>2396</v>
      </c>
      <c r="K48" s="130">
        <f t="shared" si="3"/>
        <v>6408411.0772898011</v>
      </c>
      <c r="L48" s="125">
        <v>131580</v>
      </c>
      <c r="M48" s="145"/>
      <c r="N48" s="146"/>
      <c r="O48" s="122">
        <v>352732</v>
      </c>
      <c r="P48" s="130">
        <f t="shared" si="4"/>
        <v>6187259.0772898011</v>
      </c>
      <c r="R48" s="116"/>
    </row>
    <row r="49" spans="1:18">
      <c r="A49" s="121" t="s">
        <v>6</v>
      </c>
      <c r="B49" s="122"/>
      <c r="C49" s="122">
        <v>83088.047999999995</v>
      </c>
      <c r="D49" s="129"/>
      <c r="E49" s="122"/>
      <c r="F49" s="125">
        <v>10264994.25</v>
      </c>
      <c r="G49" s="122"/>
      <c r="H49" s="126"/>
      <c r="I49" s="122">
        <v>0</v>
      </c>
      <c r="J49" s="122"/>
      <c r="K49" s="130">
        <f t="shared" si="3"/>
        <v>10348082.298</v>
      </c>
      <c r="L49" s="125"/>
      <c r="M49" s="122">
        <v>8347933</v>
      </c>
      <c r="N49" s="125">
        <v>648</v>
      </c>
      <c r="O49" s="148"/>
      <c r="P49" s="130">
        <f t="shared" si="4"/>
        <v>18695367.298</v>
      </c>
      <c r="R49" s="116"/>
    </row>
    <row r="50" spans="1:18">
      <c r="A50" s="121" t="s">
        <v>7</v>
      </c>
      <c r="B50" s="122"/>
      <c r="C50" s="122">
        <v>5474</v>
      </c>
      <c r="D50" s="129"/>
      <c r="E50" s="122"/>
      <c r="F50" s="125">
        <v>5652523.5</v>
      </c>
      <c r="G50" s="122"/>
      <c r="H50" s="126"/>
      <c r="I50" s="122">
        <v>123962</v>
      </c>
      <c r="J50" s="122"/>
      <c r="K50" s="130">
        <f t="shared" si="3"/>
        <v>5781959.5</v>
      </c>
      <c r="L50" s="125"/>
      <c r="M50" s="122">
        <v>1558817</v>
      </c>
      <c r="N50" s="125">
        <v>165288</v>
      </c>
      <c r="O50" s="148"/>
      <c r="P50" s="130">
        <f t="shared" si="4"/>
        <v>7175488.5</v>
      </c>
      <c r="R50" s="116"/>
    </row>
    <row r="51" spans="1:18">
      <c r="A51" s="121" t="s">
        <v>8</v>
      </c>
      <c r="B51" s="122"/>
      <c r="C51" s="122">
        <v>76426.535999999993</v>
      </c>
      <c r="D51" s="129"/>
      <c r="E51" s="122"/>
      <c r="F51" s="125"/>
      <c r="G51" s="122"/>
      <c r="H51" s="126"/>
      <c r="I51" s="122">
        <v>0</v>
      </c>
      <c r="J51" s="122"/>
      <c r="K51" s="130">
        <f t="shared" si="3"/>
        <v>76426.535999999993</v>
      </c>
      <c r="L51" s="125"/>
      <c r="M51" s="122">
        <v>413</v>
      </c>
      <c r="N51" s="125"/>
      <c r="O51" s="148"/>
      <c r="P51" s="130">
        <f t="shared" si="4"/>
        <v>76839.535999999993</v>
      </c>
      <c r="Q51" s="140"/>
      <c r="R51" s="116"/>
    </row>
    <row r="52" spans="1:18">
      <c r="A52" s="121" t="s">
        <v>9</v>
      </c>
      <c r="B52" s="122">
        <v>9264092.6866567656</v>
      </c>
      <c r="C52" s="122">
        <v>148050</v>
      </c>
      <c r="D52" s="129"/>
      <c r="E52" s="122"/>
      <c r="F52" s="125"/>
      <c r="G52" s="122"/>
      <c r="H52" s="126"/>
      <c r="I52" s="122">
        <v>3347445.1110343579</v>
      </c>
      <c r="J52" s="122"/>
      <c r="K52" s="130">
        <f t="shared" si="3"/>
        <v>12759587.797691124</v>
      </c>
      <c r="L52" s="125">
        <v>20704</v>
      </c>
      <c r="M52" s="122"/>
      <c r="N52" s="126"/>
      <c r="O52" s="148"/>
      <c r="P52" s="130">
        <f t="shared" si="4"/>
        <v>12780291.797691124</v>
      </c>
      <c r="R52" s="116"/>
    </row>
    <row r="53" spans="1:18">
      <c r="A53" s="121" t="s">
        <v>10</v>
      </c>
      <c r="B53" s="122"/>
      <c r="C53" s="122">
        <v>39845.346000000005</v>
      </c>
      <c r="D53" s="129">
        <v>0</v>
      </c>
      <c r="E53" s="122"/>
      <c r="F53" s="125">
        <v>68424.167000000001</v>
      </c>
      <c r="G53" s="122"/>
      <c r="H53" s="125">
        <v>185.93600000000004</v>
      </c>
      <c r="I53" s="122"/>
      <c r="J53" s="122"/>
      <c r="K53" s="130">
        <f t="shared" si="3"/>
        <v>108455.44900000001</v>
      </c>
      <c r="L53" s="125">
        <v>5308</v>
      </c>
      <c r="M53" s="122"/>
      <c r="N53" s="126"/>
      <c r="O53" s="148"/>
      <c r="P53" s="130">
        <f t="shared" si="4"/>
        <v>113763.44900000001</v>
      </c>
      <c r="R53" s="116"/>
    </row>
    <row r="54" spans="1:18">
      <c r="A54" s="121" t="s">
        <v>11</v>
      </c>
      <c r="B54" s="122"/>
      <c r="C54" s="122">
        <v>1912.9999999999998</v>
      </c>
      <c r="D54" s="129">
        <v>184.32000000000002</v>
      </c>
      <c r="E54" s="122"/>
      <c r="F54" s="125">
        <v>99437.016000000003</v>
      </c>
      <c r="G54" s="122"/>
      <c r="H54" s="125"/>
      <c r="I54" s="122"/>
      <c r="J54" s="122"/>
      <c r="K54" s="130">
        <f t="shared" si="3"/>
        <v>101534.33600000001</v>
      </c>
      <c r="L54" s="125"/>
      <c r="M54" s="122"/>
      <c r="N54" s="126"/>
      <c r="O54" s="148"/>
      <c r="P54" s="130">
        <f t="shared" si="4"/>
        <v>101534.33600000001</v>
      </c>
      <c r="R54" s="116"/>
    </row>
    <row r="55" spans="1:18">
      <c r="A55" s="121" t="s">
        <v>12</v>
      </c>
      <c r="B55" s="122"/>
      <c r="C55" s="122">
        <v>67880</v>
      </c>
      <c r="D55" s="129">
        <v>93534</v>
      </c>
      <c r="E55" s="122"/>
      <c r="F55" s="125"/>
      <c r="G55" s="122"/>
      <c r="H55" s="125"/>
      <c r="I55" s="122">
        <v>0</v>
      </c>
      <c r="J55" s="122"/>
      <c r="K55" s="130">
        <f t="shared" si="3"/>
        <v>161414</v>
      </c>
      <c r="L55" s="125"/>
      <c r="M55" s="122"/>
      <c r="N55" s="126"/>
      <c r="O55" s="148"/>
      <c r="P55" s="130">
        <f t="shared" si="4"/>
        <v>161414</v>
      </c>
      <c r="R55" s="116"/>
    </row>
    <row r="56" spans="1:18">
      <c r="A56" s="121" t="s">
        <v>13</v>
      </c>
      <c r="B56" s="122">
        <v>2514600.2599999998</v>
      </c>
      <c r="C56" s="122">
        <v>4310.8540000000003</v>
      </c>
      <c r="D56" s="129"/>
      <c r="E56" s="122">
        <v>125037.8</v>
      </c>
      <c r="F56" s="125">
        <v>1546529.058</v>
      </c>
      <c r="G56" s="122"/>
      <c r="H56" s="125"/>
      <c r="I56" s="122">
        <v>367499.93</v>
      </c>
      <c r="J56" s="122">
        <v>635860.69000000006</v>
      </c>
      <c r="K56" s="130">
        <f t="shared" si="3"/>
        <v>5193838.5919999992</v>
      </c>
      <c r="L56" s="125"/>
      <c r="M56" s="122"/>
      <c r="N56" s="126"/>
      <c r="O56" s="122">
        <v>129368</v>
      </c>
      <c r="P56" s="130">
        <f t="shared" si="4"/>
        <v>5064470.5919999992</v>
      </c>
      <c r="R56" s="116"/>
    </row>
    <row r="57" spans="1:18">
      <c r="A57" s="121" t="s">
        <v>14</v>
      </c>
      <c r="B57" s="122"/>
      <c r="C57" s="122">
        <v>109323</v>
      </c>
      <c r="D57" s="129"/>
      <c r="E57" s="122"/>
      <c r="F57" s="125">
        <v>558898.30000000005</v>
      </c>
      <c r="G57" s="122"/>
      <c r="H57" s="125"/>
      <c r="I57" s="122">
        <v>7772.1</v>
      </c>
      <c r="J57" s="122"/>
      <c r="K57" s="130">
        <f t="shared" si="3"/>
        <v>675993.4</v>
      </c>
      <c r="L57" s="125">
        <v>2613</v>
      </c>
      <c r="M57" s="122">
        <v>115524</v>
      </c>
      <c r="N57" s="126"/>
      <c r="O57" s="148"/>
      <c r="P57" s="130">
        <f t="shared" si="4"/>
        <v>794130.4</v>
      </c>
      <c r="R57" s="116"/>
    </row>
    <row r="58" spans="1:18">
      <c r="A58" s="121" t="s">
        <v>15</v>
      </c>
      <c r="B58" s="122">
        <v>7136297</v>
      </c>
      <c r="C58" s="122">
        <v>230124.02</v>
      </c>
      <c r="D58" s="129">
        <v>50.750999999999998</v>
      </c>
      <c r="E58" s="122"/>
      <c r="F58" s="125">
        <v>9287998.4600000009</v>
      </c>
      <c r="G58" s="122"/>
      <c r="H58" s="125"/>
      <c r="I58" s="122">
        <v>15871.269</v>
      </c>
      <c r="J58" s="122"/>
      <c r="K58" s="130">
        <f t="shared" si="3"/>
        <v>16670341.5</v>
      </c>
      <c r="L58" s="125">
        <v>362517</v>
      </c>
      <c r="M58" s="149"/>
      <c r="N58" s="126"/>
      <c r="O58" s="148"/>
      <c r="P58" s="130">
        <f t="shared" si="4"/>
        <v>17032858.5</v>
      </c>
      <c r="R58" s="116"/>
    </row>
    <row r="59" spans="1:18">
      <c r="A59" s="121" t="s">
        <v>16</v>
      </c>
      <c r="B59" s="122"/>
      <c r="C59" s="122">
        <v>48065.145000000004</v>
      </c>
      <c r="D59" s="129"/>
      <c r="E59" s="122"/>
      <c r="F59" s="125">
        <v>932494.39800000004</v>
      </c>
      <c r="G59" s="122"/>
      <c r="H59" s="125"/>
      <c r="I59" s="122">
        <v>230859</v>
      </c>
      <c r="J59" s="122"/>
      <c r="K59" s="130">
        <f t="shared" si="3"/>
        <v>1211418.5430000001</v>
      </c>
      <c r="L59" s="125">
        <v>16775</v>
      </c>
      <c r="M59" s="149"/>
      <c r="N59" s="126"/>
      <c r="O59" s="148"/>
      <c r="P59" s="130">
        <f t="shared" si="4"/>
        <v>1228193.5430000001</v>
      </c>
      <c r="R59" s="116"/>
    </row>
    <row r="60" spans="1:18">
      <c r="A60" s="121" t="s">
        <v>17</v>
      </c>
      <c r="B60" s="122">
        <v>4463420.4799999995</v>
      </c>
      <c r="C60" s="122">
        <v>169783.89288888889</v>
      </c>
      <c r="D60" s="129"/>
      <c r="E60" s="122"/>
      <c r="F60" s="125">
        <v>199530.80000000002</v>
      </c>
      <c r="G60" s="122"/>
      <c r="H60" s="125"/>
      <c r="I60" s="122">
        <v>424445.10000000003</v>
      </c>
      <c r="J60" s="122">
        <v>1168856.0999999999</v>
      </c>
      <c r="K60" s="130">
        <f t="shared" si="3"/>
        <v>6426036.3728888873</v>
      </c>
      <c r="L60" s="125">
        <v>59356</v>
      </c>
      <c r="M60" s="122">
        <v>3888.1</v>
      </c>
      <c r="N60" s="126"/>
      <c r="O60" s="148"/>
      <c r="P60" s="130">
        <f t="shared" si="4"/>
        <v>6489280.4728888869</v>
      </c>
      <c r="R60" s="116"/>
    </row>
    <row r="61" spans="1:18">
      <c r="A61" s="121" t="s">
        <v>18</v>
      </c>
      <c r="B61" s="122"/>
      <c r="C61" s="122">
        <v>0</v>
      </c>
      <c r="D61" s="129"/>
      <c r="E61" s="122"/>
      <c r="F61" s="125">
        <v>335815.76923799998</v>
      </c>
      <c r="G61" s="122"/>
      <c r="H61" s="125">
        <v>15748</v>
      </c>
      <c r="I61" s="122">
        <v>32532</v>
      </c>
      <c r="J61" s="122"/>
      <c r="K61" s="130">
        <f t="shared" si="3"/>
        <v>384095.76923799998</v>
      </c>
      <c r="L61" s="125"/>
      <c r="M61" s="149"/>
      <c r="N61" s="150"/>
      <c r="O61" s="148"/>
      <c r="P61" s="130">
        <f t="shared" si="4"/>
        <v>384095.76923799998</v>
      </c>
      <c r="R61" s="116"/>
    </row>
    <row r="62" spans="1:18">
      <c r="A62" s="121" t="s">
        <v>19</v>
      </c>
      <c r="B62" s="122"/>
      <c r="C62" s="122">
        <v>141820.60700000002</v>
      </c>
      <c r="D62" s="129">
        <v>2000</v>
      </c>
      <c r="E62" s="122"/>
      <c r="F62" s="125"/>
      <c r="G62" s="122"/>
      <c r="H62" s="125"/>
      <c r="I62" s="122">
        <v>68023.501966594529</v>
      </c>
      <c r="J62" s="122"/>
      <c r="K62" s="130">
        <f t="shared" si="3"/>
        <v>211844.10896659456</v>
      </c>
      <c r="L62" s="125">
        <v>391462</v>
      </c>
      <c r="M62" s="149"/>
      <c r="N62" s="146"/>
      <c r="O62" s="148"/>
      <c r="P62" s="130">
        <f t="shared" si="4"/>
        <v>603306.10896659456</v>
      </c>
      <c r="R62" s="116"/>
    </row>
    <row r="63" spans="1:18">
      <c r="A63" s="121" t="s">
        <v>20</v>
      </c>
      <c r="B63" s="122">
        <v>4443459</v>
      </c>
      <c r="C63" s="122">
        <v>30932</v>
      </c>
      <c r="D63" s="129"/>
      <c r="E63" s="122"/>
      <c r="F63" s="125"/>
      <c r="G63" s="122"/>
      <c r="H63" s="125"/>
      <c r="I63" s="122">
        <v>655582</v>
      </c>
      <c r="J63" s="122">
        <v>760613</v>
      </c>
      <c r="K63" s="130">
        <f t="shared" si="3"/>
        <v>5890586</v>
      </c>
      <c r="L63" s="125">
        <v>345</v>
      </c>
      <c r="M63" s="149"/>
      <c r="N63" s="146"/>
      <c r="O63" s="148"/>
      <c r="P63" s="130">
        <f t="shared" si="4"/>
        <v>5890931</v>
      </c>
      <c r="R63" s="116"/>
    </row>
    <row r="64" spans="1:18">
      <c r="A64" s="121" t="s">
        <v>21</v>
      </c>
      <c r="B64" s="122"/>
      <c r="C64" s="122">
        <v>44265.844700000001</v>
      </c>
      <c r="D64" s="129"/>
      <c r="E64" s="122"/>
      <c r="F64" s="125">
        <v>137148.56000000003</v>
      </c>
      <c r="G64" s="122"/>
      <c r="H64" s="125"/>
      <c r="I64" s="122">
        <v>31386</v>
      </c>
      <c r="J64" s="122"/>
      <c r="K64" s="130">
        <f t="shared" si="3"/>
        <v>212800.40470000001</v>
      </c>
      <c r="L64" s="125"/>
      <c r="M64" s="149"/>
      <c r="N64" s="146"/>
      <c r="O64" s="148"/>
      <c r="P64" s="130">
        <f t="shared" si="4"/>
        <v>212800.40470000001</v>
      </c>
      <c r="R64" s="116"/>
    </row>
    <row r="65" spans="1:18">
      <c r="A65" s="121" t="s">
        <v>22</v>
      </c>
      <c r="B65" s="122"/>
      <c r="C65" s="122">
        <v>49506.90463636363</v>
      </c>
      <c r="D65" s="129"/>
      <c r="E65" s="122"/>
      <c r="F65" s="125"/>
      <c r="G65" s="122"/>
      <c r="H65" s="125"/>
      <c r="I65" s="122">
        <v>463947.65390909096</v>
      </c>
      <c r="J65" s="122"/>
      <c r="K65" s="130">
        <f t="shared" si="3"/>
        <v>513454.55854545458</v>
      </c>
      <c r="L65" s="125"/>
      <c r="M65" s="149"/>
      <c r="N65" s="146"/>
      <c r="O65" s="148"/>
      <c r="P65" s="130">
        <f t="shared" si="4"/>
        <v>513454.55854545458</v>
      </c>
      <c r="R65" s="116"/>
    </row>
    <row r="66" spans="1:18">
      <c r="A66" s="121" t="s">
        <v>23</v>
      </c>
      <c r="B66" s="122">
        <v>5288797.7778906124</v>
      </c>
      <c r="C66" s="122">
        <v>13136.79</v>
      </c>
      <c r="D66" s="129"/>
      <c r="E66" s="122"/>
      <c r="F66" s="125">
        <v>160931.79999999999</v>
      </c>
      <c r="G66" s="122"/>
      <c r="H66" s="125"/>
      <c r="I66" s="122">
        <v>576783</v>
      </c>
      <c r="J66" s="122"/>
      <c r="K66" s="130">
        <f t="shared" si="3"/>
        <v>6039649.3678906122</v>
      </c>
      <c r="L66" s="125">
        <v>9205</v>
      </c>
      <c r="M66" s="149"/>
      <c r="N66" s="146"/>
      <c r="O66" s="148"/>
      <c r="P66" s="130">
        <f t="shared" si="4"/>
        <v>6048854.3678906122</v>
      </c>
      <c r="R66" s="116"/>
    </row>
    <row r="67" spans="1:18" ht="13.5" thickBot="1">
      <c r="A67" s="121" t="s">
        <v>119</v>
      </c>
      <c r="B67" s="122"/>
      <c r="C67" s="122">
        <v>302683</v>
      </c>
      <c r="D67" s="129"/>
      <c r="E67" s="122"/>
      <c r="F67" s="125"/>
      <c r="G67" s="122"/>
      <c r="H67" s="125"/>
      <c r="I67" s="122"/>
      <c r="J67" s="131"/>
      <c r="K67" s="130">
        <f t="shared" si="3"/>
        <v>302683</v>
      </c>
      <c r="L67" s="125"/>
      <c r="M67" s="149"/>
      <c r="N67" s="146"/>
      <c r="O67" s="148"/>
      <c r="P67" s="130">
        <f t="shared" si="4"/>
        <v>302683</v>
      </c>
      <c r="R67" s="116"/>
    </row>
    <row r="68" spans="1:18" ht="13.5" thickBot="1">
      <c r="A68" s="151" t="s">
        <v>36</v>
      </c>
      <c r="B68" s="152">
        <f>SUM(B43:B67)</f>
        <v>57021107.521560401</v>
      </c>
      <c r="C68" s="133">
        <f>SUM(C43:C67)</f>
        <v>2366378.5029252525</v>
      </c>
      <c r="D68" s="133">
        <f t="shared" ref="D68:P68" si="5">SUM(D43:D67)</f>
        <v>619093.68080000009</v>
      </c>
      <c r="E68" s="133">
        <f t="shared" si="5"/>
        <v>722875.87728980137</v>
      </c>
      <c r="F68" s="133">
        <f t="shared" si="5"/>
        <v>32375598.263237998</v>
      </c>
      <c r="G68" s="133">
        <f t="shared" si="5"/>
        <v>5513941</v>
      </c>
      <c r="H68" s="133">
        <f t="shared" si="5"/>
        <v>15933.936</v>
      </c>
      <c r="I68" s="133">
        <f t="shared" si="5"/>
        <v>8765116.1259100437</v>
      </c>
      <c r="J68" s="133">
        <f t="shared" si="5"/>
        <v>16938060.59</v>
      </c>
      <c r="K68" s="153">
        <f t="shared" si="5"/>
        <v>124338105.49772348</v>
      </c>
      <c r="L68" s="153">
        <f t="shared" si="5"/>
        <v>1152858</v>
      </c>
      <c r="M68" s="153">
        <f t="shared" si="5"/>
        <v>10026575.1</v>
      </c>
      <c r="N68" s="153">
        <f t="shared" si="5"/>
        <v>165936</v>
      </c>
      <c r="O68" s="153">
        <f t="shared" si="5"/>
        <v>482100</v>
      </c>
      <c r="P68" s="153">
        <f t="shared" si="5"/>
        <v>134869502.59772348</v>
      </c>
      <c r="R68" s="116"/>
    </row>
    <row r="69" spans="1:18" ht="13.5" thickBot="1">
      <c r="A69" s="154" t="s">
        <v>115</v>
      </c>
      <c r="B69" s="135">
        <f>+B68/K68</f>
        <v>0.45859720391673819</v>
      </c>
      <c r="C69" s="155">
        <f>+C68/K68</f>
        <v>1.9031804396992192E-2</v>
      </c>
      <c r="D69" s="156">
        <f>+D68/K68</f>
        <v>4.9791146352260868E-3</v>
      </c>
      <c r="E69" s="155">
        <f>+E68/K68</f>
        <v>5.8137919537710556E-3</v>
      </c>
      <c r="F69" s="156">
        <f>+F68/K68</f>
        <v>0.26038355766833499</v>
      </c>
      <c r="G69" s="155">
        <f>+G68/K68</f>
        <v>4.4346348835924282E-2</v>
      </c>
      <c r="H69" s="156">
        <f>+H68/K68</f>
        <v>1.2815006257507869E-4</v>
      </c>
      <c r="I69" s="155">
        <f>+I68/K68</f>
        <v>7.0494206830829714E-2</v>
      </c>
      <c r="J69" s="157">
        <f>+J68/K68</f>
        <v>0.13622582169960859</v>
      </c>
      <c r="K69" s="158"/>
      <c r="L69" s="158"/>
      <c r="M69" s="159"/>
      <c r="N69" s="158"/>
      <c r="O69" s="158"/>
      <c r="P69" s="159"/>
      <c r="Q69" s="140"/>
      <c r="R69" s="116"/>
    </row>
    <row r="70" spans="1:18">
      <c r="R70" s="129"/>
    </row>
    <row r="71" spans="1:18">
      <c r="A71" s="139" t="s">
        <v>138</v>
      </c>
      <c r="R71" s="129"/>
    </row>
    <row r="72" spans="1:18">
      <c r="A72" s="139" t="s">
        <v>40</v>
      </c>
    </row>
    <row r="73" spans="1:18">
      <c r="A73" s="113" t="s">
        <v>137</v>
      </c>
    </row>
    <row r="74" spans="1:18">
      <c r="A74" s="139" t="s">
        <v>46</v>
      </c>
    </row>
    <row r="75" spans="1:18">
      <c r="A75" s="139" t="s">
        <v>136</v>
      </c>
    </row>
    <row r="76" spans="1:18">
      <c r="A76" s="139"/>
    </row>
    <row r="77" spans="1:18">
      <c r="A77" s="160" t="s">
        <v>124</v>
      </c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9"/>
      <c r="N77" s="158"/>
    </row>
    <row r="78" spans="1:18">
      <c r="A78" s="160" t="s">
        <v>55</v>
      </c>
      <c r="B78" s="158"/>
      <c r="C78" s="158"/>
      <c r="D78" s="158"/>
      <c r="E78" s="158"/>
      <c r="F78" s="158"/>
      <c r="G78" s="160" t="s">
        <v>134</v>
      </c>
      <c r="H78" s="158"/>
      <c r="I78" s="158"/>
      <c r="J78" s="158"/>
      <c r="K78" s="158"/>
      <c r="L78" s="158"/>
      <c r="M78" s="159"/>
      <c r="N78" s="158"/>
      <c r="O78" s="161"/>
    </row>
    <row r="79" spans="1:18">
      <c r="A79" s="160" t="s">
        <v>38</v>
      </c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9"/>
      <c r="N79" s="158"/>
    </row>
    <row r="80" spans="1:18" ht="13.5" thickBot="1">
      <c r="A80" s="158"/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9"/>
      <c r="N80" s="158"/>
    </row>
    <row r="81" spans="1:18" ht="13.5" thickBot="1">
      <c r="A81" s="118" t="s">
        <v>56</v>
      </c>
      <c r="B81" s="119" t="s">
        <v>57</v>
      </c>
      <c r="C81" s="120" t="s">
        <v>58</v>
      </c>
      <c r="D81" s="119" t="s">
        <v>59</v>
      </c>
      <c r="E81" s="120" t="s">
        <v>60</v>
      </c>
      <c r="F81" s="119" t="s">
        <v>61</v>
      </c>
      <c r="G81" s="120" t="s">
        <v>62</v>
      </c>
      <c r="H81" s="119" t="s">
        <v>63</v>
      </c>
      <c r="I81" s="120" t="s">
        <v>64</v>
      </c>
      <c r="J81" s="119" t="s">
        <v>65</v>
      </c>
      <c r="K81" s="120" t="s">
        <v>66</v>
      </c>
      <c r="L81" s="119" t="s">
        <v>67</v>
      </c>
      <c r="M81" s="120" t="s">
        <v>68</v>
      </c>
      <c r="N81" s="119" t="s">
        <v>69</v>
      </c>
      <c r="P81" s="162"/>
      <c r="Q81" s="115"/>
      <c r="R81" s="116"/>
    </row>
    <row r="82" spans="1:18" s="161" customFormat="1">
      <c r="A82" s="163" t="s">
        <v>135</v>
      </c>
      <c r="B82" s="129">
        <v>5453937.3099999996</v>
      </c>
      <c r="C82" s="129">
        <v>4670277.6099999994</v>
      </c>
      <c r="D82" s="129">
        <v>4787808.59</v>
      </c>
      <c r="E82" s="129">
        <v>4692374.5311207809</v>
      </c>
      <c r="F82" s="129">
        <v>4811344.8873839639</v>
      </c>
      <c r="G82" s="129">
        <v>4906798.8705427609</v>
      </c>
      <c r="H82" s="129">
        <v>5075843.5646197759</v>
      </c>
      <c r="I82" s="129">
        <v>4435304.0424548481</v>
      </c>
      <c r="J82" s="129">
        <v>4399230.3907517083</v>
      </c>
      <c r="K82" s="129">
        <v>4361600.647812265</v>
      </c>
      <c r="L82" s="129">
        <v>4238355.337639465</v>
      </c>
      <c r="M82" s="129">
        <v>5188231.739234833</v>
      </c>
      <c r="N82" s="122">
        <f>SUM(B82:M82)</f>
        <v>57021107.521560401</v>
      </c>
      <c r="O82" s="164"/>
      <c r="P82" s="165"/>
      <c r="Q82" s="166"/>
    </row>
    <row r="83" spans="1:18">
      <c r="A83" s="163" t="s">
        <v>27</v>
      </c>
      <c r="B83" s="129">
        <v>377665.42636666686</v>
      </c>
      <c r="C83" s="129">
        <v>245252.68200000003</v>
      </c>
      <c r="D83" s="129">
        <v>154498.92622222219</v>
      </c>
      <c r="E83" s="129">
        <v>138155.02777777778</v>
      </c>
      <c r="F83" s="129">
        <v>147171.93100000007</v>
      </c>
      <c r="G83" s="129">
        <v>152886.3366666667</v>
      </c>
      <c r="H83" s="129">
        <v>168465.98322222219</v>
      </c>
      <c r="I83" s="129">
        <v>150098.97722222231</v>
      </c>
      <c r="J83" s="129">
        <v>126751.69911111114</v>
      </c>
      <c r="K83" s="129">
        <v>220576.11399999997</v>
      </c>
      <c r="L83" s="129">
        <v>202773.15000000011</v>
      </c>
      <c r="M83" s="129">
        <v>282092.30533636356</v>
      </c>
      <c r="N83" s="122">
        <v>2366596.1889252532</v>
      </c>
      <c r="O83" s="164"/>
      <c r="P83" s="162"/>
      <c r="Q83" s="115"/>
      <c r="R83" s="116"/>
    </row>
    <row r="84" spans="1:18">
      <c r="A84" s="163" t="s">
        <v>28</v>
      </c>
      <c r="B84" s="129">
        <v>51524.446000000004</v>
      </c>
      <c r="C84" s="129">
        <v>48112.987000000001</v>
      </c>
      <c r="D84" s="129">
        <v>52756.654800000004</v>
      </c>
      <c r="E84" s="129">
        <v>47238.82</v>
      </c>
      <c r="F84" s="129">
        <v>45193.928999999996</v>
      </c>
      <c r="G84" s="129">
        <v>45862.303</v>
      </c>
      <c r="H84" s="129">
        <v>46991.576000000001</v>
      </c>
      <c r="I84" s="129">
        <v>56728.538</v>
      </c>
      <c r="J84" s="129">
        <v>57931.245000000003</v>
      </c>
      <c r="K84" s="129">
        <v>50372.235000000001</v>
      </c>
      <c r="L84" s="129">
        <v>57443.176999999996</v>
      </c>
      <c r="M84" s="129">
        <v>58937.770000000004</v>
      </c>
      <c r="N84" s="122">
        <v>619093.68080000009</v>
      </c>
      <c r="O84" s="164"/>
      <c r="P84" s="162"/>
      <c r="Q84" s="115"/>
      <c r="R84" s="116"/>
    </row>
    <row r="85" spans="1:18">
      <c r="A85" s="163" t="s">
        <v>29</v>
      </c>
      <c r="B85" s="129">
        <v>106345.8</v>
      </c>
      <c r="C85" s="129">
        <v>129905</v>
      </c>
      <c r="D85" s="129">
        <v>84584.55074840477</v>
      </c>
      <c r="E85" s="129">
        <v>52700.177239839373</v>
      </c>
      <c r="F85" s="129">
        <v>36366.026278086072</v>
      </c>
      <c r="G85" s="129">
        <v>38227.375424271733</v>
      </c>
      <c r="H85" s="129">
        <v>38614.398647389222</v>
      </c>
      <c r="I85" s="129">
        <v>27345.292877712567</v>
      </c>
      <c r="J85" s="129">
        <v>20137.698554207658</v>
      </c>
      <c r="K85" s="129">
        <v>62417.65310935962</v>
      </c>
      <c r="L85" s="129">
        <v>58347.50183981155</v>
      </c>
      <c r="M85" s="129">
        <v>67884.402570718754</v>
      </c>
      <c r="N85" s="122">
        <v>722875.87728980137</v>
      </c>
      <c r="O85" s="164"/>
      <c r="P85" s="162"/>
      <c r="Q85" s="115"/>
      <c r="R85" s="116"/>
    </row>
    <row r="86" spans="1:18">
      <c r="A86" s="163" t="s">
        <v>30</v>
      </c>
      <c r="B86" s="129">
        <v>2545481.8999999994</v>
      </c>
      <c r="C86" s="129">
        <v>1784468.7980000009</v>
      </c>
      <c r="D86" s="129">
        <v>2031124.6970000004</v>
      </c>
      <c r="E86" s="129">
        <v>2224376.4870000007</v>
      </c>
      <c r="F86" s="129">
        <v>2764885.0925379987</v>
      </c>
      <c r="G86" s="129">
        <v>3121724.9770000004</v>
      </c>
      <c r="H86" s="129">
        <v>3073188.9745999989</v>
      </c>
      <c r="I86" s="129">
        <v>3378776.3869000007</v>
      </c>
      <c r="J86" s="129">
        <v>2805549.5308000003</v>
      </c>
      <c r="K86" s="129">
        <v>3054145.7804</v>
      </c>
      <c r="L86" s="129">
        <v>2909043.7089999998</v>
      </c>
      <c r="M86" s="129">
        <v>2682831.9299999997</v>
      </c>
      <c r="N86" s="122">
        <v>32375380.577238008</v>
      </c>
      <c r="O86" s="164"/>
      <c r="P86" s="162"/>
      <c r="Q86" s="115"/>
      <c r="R86" s="116"/>
    </row>
    <row r="87" spans="1:18">
      <c r="A87" s="163" t="s">
        <v>70</v>
      </c>
      <c r="B87" s="129">
        <v>646219</v>
      </c>
      <c r="C87" s="129">
        <v>564044</v>
      </c>
      <c r="D87" s="129">
        <v>320953</v>
      </c>
      <c r="E87" s="129">
        <v>259330</v>
      </c>
      <c r="F87" s="129">
        <v>396579</v>
      </c>
      <c r="G87" s="129">
        <v>588915</v>
      </c>
      <c r="H87" s="129">
        <v>612001</v>
      </c>
      <c r="I87" s="129">
        <v>413092</v>
      </c>
      <c r="J87" s="129">
        <v>256833</v>
      </c>
      <c r="K87" s="129">
        <v>481423</v>
      </c>
      <c r="L87" s="129">
        <v>354274</v>
      </c>
      <c r="M87" s="129">
        <v>620278</v>
      </c>
      <c r="N87" s="122">
        <v>5513941</v>
      </c>
      <c r="O87" s="164"/>
      <c r="P87" s="162"/>
      <c r="Q87" s="115"/>
      <c r="R87" s="116"/>
    </row>
    <row r="88" spans="1:18">
      <c r="A88" s="163" t="s">
        <v>120</v>
      </c>
      <c r="B88" s="129">
        <v>1598.183</v>
      </c>
      <c r="C88" s="129">
        <v>1166.7550000000001</v>
      </c>
      <c r="D88" s="129">
        <v>1466.402</v>
      </c>
      <c r="E88" s="129">
        <v>1149.691</v>
      </c>
      <c r="F88" s="129">
        <v>1017.6859999999999</v>
      </c>
      <c r="G88" s="129">
        <v>1025.3969999999999</v>
      </c>
      <c r="H88" s="129">
        <v>1165.9880000000001</v>
      </c>
      <c r="I88" s="129">
        <v>1349.7280000000001</v>
      </c>
      <c r="J88" s="129">
        <v>1403.1469999999999</v>
      </c>
      <c r="K88" s="129">
        <v>1546.742</v>
      </c>
      <c r="L88" s="129">
        <v>1489.5329999999999</v>
      </c>
      <c r="M88" s="129">
        <v>1554.684</v>
      </c>
      <c r="N88" s="122">
        <v>15933.936</v>
      </c>
      <c r="O88" s="164"/>
      <c r="P88" s="162"/>
      <c r="Q88" s="115"/>
      <c r="R88" s="116"/>
    </row>
    <row r="89" spans="1:18">
      <c r="A89" s="163" t="s">
        <v>33</v>
      </c>
      <c r="B89" s="129">
        <v>1233657.7439999995</v>
      </c>
      <c r="C89" s="129">
        <v>1092460.844</v>
      </c>
      <c r="D89" s="129">
        <v>780667.33800000011</v>
      </c>
      <c r="E89" s="129">
        <v>636832.39300000004</v>
      </c>
      <c r="F89" s="129">
        <v>536885.31084622757</v>
      </c>
      <c r="G89" s="129">
        <v>488450.62439580914</v>
      </c>
      <c r="H89" s="129">
        <v>453175.29547361901</v>
      </c>
      <c r="I89" s="129">
        <v>460105.94346338738</v>
      </c>
      <c r="J89" s="129">
        <v>497701.41187577578</v>
      </c>
      <c r="K89" s="129">
        <v>821902.96278358751</v>
      </c>
      <c r="L89" s="129">
        <v>870932.83120065753</v>
      </c>
      <c r="M89" s="129">
        <v>892343.42687097879</v>
      </c>
      <c r="N89" s="122">
        <v>8765116.12591004</v>
      </c>
      <c r="O89" s="164"/>
      <c r="P89" s="162"/>
      <c r="Q89" s="115"/>
      <c r="R89" s="116"/>
    </row>
    <row r="90" spans="1:18" ht="13.5" thickBot="1">
      <c r="A90" s="163" t="s">
        <v>34</v>
      </c>
      <c r="B90" s="129">
        <v>1503049.79</v>
      </c>
      <c r="C90" s="129">
        <v>1301437.8999999999</v>
      </c>
      <c r="D90" s="129">
        <v>1382594.8</v>
      </c>
      <c r="E90" s="129">
        <v>1341297.22</v>
      </c>
      <c r="F90" s="129">
        <v>1573030</v>
      </c>
      <c r="G90" s="129">
        <v>1624171.21</v>
      </c>
      <c r="H90" s="129">
        <v>1703277.07</v>
      </c>
      <c r="I90" s="129">
        <v>1320100.3499999999</v>
      </c>
      <c r="J90" s="129">
        <v>1272922.1499999999</v>
      </c>
      <c r="K90" s="129">
        <v>1255002.58</v>
      </c>
      <c r="L90" s="129">
        <v>1308609.0000000002</v>
      </c>
      <c r="M90" s="129">
        <v>1352568.52</v>
      </c>
      <c r="N90" s="122">
        <v>16938060.589999996</v>
      </c>
      <c r="O90" s="164"/>
      <c r="P90" s="162"/>
      <c r="Q90" s="115"/>
      <c r="R90" s="116"/>
    </row>
    <row r="91" spans="1:18" ht="13.5" thickBot="1">
      <c r="A91" s="167" t="s">
        <v>69</v>
      </c>
      <c r="B91" s="168">
        <f>+SUM(B82:B90)</f>
        <v>11919479.599366665</v>
      </c>
      <c r="C91" s="168">
        <f t="shared" ref="C91:N91" si="6">+SUM(C82:C90)</f>
        <v>9837126.5759999994</v>
      </c>
      <c r="D91" s="168">
        <f t="shared" si="6"/>
        <v>9596454.9587706272</v>
      </c>
      <c r="E91" s="168">
        <f t="shared" si="6"/>
        <v>9393454.3471383993</v>
      </c>
      <c r="F91" s="168">
        <f t="shared" si="6"/>
        <v>10312473.863046275</v>
      </c>
      <c r="G91" s="168">
        <f t="shared" si="6"/>
        <v>10968062.094029509</v>
      </c>
      <c r="H91" s="168">
        <f t="shared" si="6"/>
        <v>11172723.850563005</v>
      </c>
      <c r="I91" s="168">
        <f t="shared" si="6"/>
        <v>10242901.25891817</v>
      </c>
      <c r="J91" s="168">
        <f t="shared" si="6"/>
        <v>9438460.2730928026</v>
      </c>
      <c r="K91" s="168">
        <f t="shared" si="6"/>
        <v>10308987.715105211</v>
      </c>
      <c r="L91" s="168">
        <f t="shared" si="6"/>
        <v>10001268.239679934</v>
      </c>
      <c r="M91" s="168">
        <f t="shared" si="6"/>
        <v>11146722.778012894</v>
      </c>
      <c r="N91" s="153">
        <f t="shared" si="6"/>
        <v>124338105.49772349</v>
      </c>
      <c r="O91" s="164"/>
      <c r="P91" s="162"/>
      <c r="Q91" s="115"/>
      <c r="R91" s="116"/>
    </row>
    <row r="92" spans="1:18">
      <c r="A92" s="169"/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25"/>
      <c r="P92" s="162"/>
      <c r="Q92" s="115"/>
      <c r="R92" s="116"/>
    </row>
    <row r="93" spans="1:18">
      <c r="A93" s="161" t="s">
        <v>138</v>
      </c>
      <c r="B93" s="171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2"/>
      <c r="N93" s="171"/>
      <c r="O93" s="140"/>
    </row>
    <row r="94" spans="1:18">
      <c r="A94" s="173"/>
    </row>
    <row r="95" spans="1:18">
      <c r="A95" s="160" t="s">
        <v>125</v>
      </c>
    </row>
    <row r="96" spans="1:18">
      <c r="A96" s="160" t="s">
        <v>71</v>
      </c>
      <c r="G96" s="160" t="s">
        <v>134</v>
      </c>
    </row>
    <row r="97" spans="1:18" ht="13.5" thickBot="1">
      <c r="A97" s="160" t="s">
        <v>38</v>
      </c>
      <c r="B97" s="140"/>
      <c r="C97" s="140"/>
      <c r="D97" s="140"/>
    </row>
    <row r="98" spans="1:18" ht="13.5" thickBot="1">
      <c r="A98" s="174" t="s">
        <v>54</v>
      </c>
      <c r="B98" s="119" t="s">
        <v>135</v>
      </c>
      <c r="C98" s="120" t="s">
        <v>27</v>
      </c>
      <c r="D98" s="119" t="s">
        <v>28</v>
      </c>
      <c r="E98" s="119" t="s">
        <v>29</v>
      </c>
      <c r="F98" s="120" t="s">
        <v>30</v>
      </c>
      <c r="G98" s="119" t="s">
        <v>31</v>
      </c>
      <c r="H98" s="120" t="s">
        <v>32</v>
      </c>
      <c r="I98" s="119" t="s">
        <v>33</v>
      </c>
      <c r="J98" s="120" t="s">
        <v>34</v>
      </c>
      <c r="K98" s="119" t="s">
        <v>35</v>
      </c>
      <c r="M98" s="116"/>
      <c r="P98" s="115"/>
      <c r="R98" s="116"/>
    </row>
    <row r="99" spans="1:18">
      <c r="A99" s="121" t="s">
        <v>47</v>
      </c>
      <c r="B99" s="124"/>
      <c r="C99" s="175"/>
      <c r="D99" s="122"/>
      <c r="E99" s="124"/>
      <c r="F99" s="125">
        <v>15917517.75</v>
      </c>
      <c r="G99" s="122"/>
      <c r="H99" s="125"/>
      <c r="I99" s="122"/>
      <c r="J99" s="125"/>
      <c r="K99" s="176">
        <f t="shared" ref="K99:K104" si="7">SUM(B99:J99)</f>
        <v>15917517.75</v>
      </c>
      <c r="M99" s="116"/>
      <c r="P99" s="115"/>
      <c r="R99" s="116"/>
    </row>
    <row r="100" spans="1:18">
      <c r="A100" s="121" t="s">
        <v>48</v>
      </c>
      <c r="B100" s="124"/>
      <c r="C100" s="125">
        <v>155.32999999999998</v>
      </c>
      <c r="D100" s="122">
        <v>3766.9297999999999</v>
      </c>
      <c r="E100" s="124"/>
      <c r="F100" s="125">
        <v>8935.2690000000002</v>
      </c>
      <c r="G100" s="122"/>
      <c r="H100" s="125"/>
      <c r="I100" s="122">
        <v>284483.35900000005</v>
      </c>
      <c r="J100" s="125"/>
      <c r="K100" s="176">
        <f t="shared" si="7"/>
        <v>297340.88780000003</v>
      </c>
      <c r="M100" s="116"/>
      <c r="P100" s="115"/>
      <c r="R100" s="116"/>
    </row>
    <row r="101" spans="1:18">
      <c r="A101" s="121" t="s">
        <v>50</v>
      </c>
      <c r="B101" s="124"/>
      <c r="C101" s="125"/>
      <c r="D101" s="122">
        <v>2000</v>
      </c>
      <c r="E101" s="124"/>
      <c r="F101" s="125">
        <v>0</v>
      </c>
      <c r="G101" s="122"/>
      <c r="H101" s="125"/>
      <c r="I101" s="122"/>
      <c r="J101" s="125"/>
      <c r="K101" s="176">
        <f t="shared" si="7"/>
        <v>2000</v>
      </c>
      <c r="M101" s="116"/>
      <c r="P101" s="115"/>
      <c r="R101" s="116"/>
    </row>
    <row r="102" spans="1:18">
      <c r="A102" s="121" t="s">
        <v>51</v>
      </c>
      <c r="B102" s="122">
        <v>3750586.461154839</v>
      </c>
      <c r="C102" s="125">
        <v>1665834.9990000001</v>
      </c>
      <c r="D102" s="122">
        <v>483419</v>
      </c>
      <c r="E102" s="124"/>
      <c r="F102" s="125">
        <v>809</v>
      </c>
      <c r="G102" s="122">
        <v>5513941</v>
      </c>
      <c r="H102" s="125">
        <v>13430</v>
      </c>
      <c r="I102" s="122">
        <v>3384496</v>
      </c>
      <c r="J102" s="125"/>
      <c r="K102" s="176">
        <f t="shared" si="7"/>
        <v>14812516.460154839</v>
      </c>
      <c r="L102" s="177"/>
      <c r="M102" s="116"/>
      <c r="P102" s="115"/>
      <c r="R102" s="116"/>
    </row>
    <row r="103" spans="1:18">
      <c r="A103" s="121" t="s">
        <v>52</v>
      </c>
      <c r="B103" s="122">
        <v>50775502.06040556</v>
      </c>
      <c r="C103" s="125">
        <v>456996.07258888875</v>
      </c>
      <c r="D103" s="122">
        <v>36323</v>
      </c>
      <c r="E103" s="122">
        <v>125037.8</v>
      </c>
      <c r="F103" s="125">
        <v>14994157.823000003</v>
      </c>
      <c r="G103" s="122"/>
      <c r="H103" s="125">
        <v>185.93600000000004</v>
      </c>
      <c r="I103" s="122">
        <v>4686752.2030009525</v>
      </c>
      <c r="J103" s="125">
        <v>16935664.589999996</v>
      </c>
      <c r="K103" s="176">
        <f t="shared" si="7"/>
        <v>88010619.484995395</v>
      </c>
      <c r="M103" s="116"/>
      <c r="P103" s="115"/>
      <c r="R103" s="116"/>
    </row>
    <row r="104" spans="1:18" ht="13.5" thickBot="1">
      <c r="A104" s="121" t="s">
        <v>53</v>
      </c>
      <c r="B104" s="131">
        <v>2495019</v>
      </c>
      <c r="C104" s="125">
        <v>243392.10133636367</v>
      </c>
      <c r="D104" s="131">
        <v>93584.751000000004</v>
      </c>
      <c r="E104" s="122">
        <v>597838.07728980132</v>
      </c>
      <c r="F104" s="125">
        <v>1454178.421238</v>
      </c>
      <c r="G104" s="122"/>
      <c r="H104" s="125">
        <v>2318</v>
      </c>
      <c r="I104" s="122">
        <v>409384.56390909094</v>
      </c>
      <c r="J104" s="125">
        <v>2396</v>
      </c>
      <c r="K104" s="176">
        <f t="shared" si="7"/>
        <v>5298110.9147732556</v>
      </c>
      <c r="M104" s="116"/>
      <c r="P104" s="115"/>
      <c r="R104" s="116"/>
    </row>
    <row r="105" spans="1:18" ht="13.5" thickBot="1">
      <c r="A105" s="151" t="s">
        <v>35</v>
      </c>
      <c r="B105" s="153">
        <f>+SUM(B99:B104)</f>
        <v>57021107.521560401</v>
      </c>
      <c r="C105" s="153">
        <f t="shared" ref="C105:K105" si="8">+SUM(C99:C104)</f>
        <v>2366378.5029252525</v>
      </c>
      <c r="D105" s="153">
        <f t="shared" si="8"/>
        <v>619093.68080000009</v>
      </c>
      <c r="E105" s="153">
        <f t="shared" si="8"/>
        <v>722875.87728980137</v>
      </c>
      <c r="F105" s="153">
        <f t="shared" si="8"/>
        <v>32375598.263238002</v>
      </c>
      <c r="G105" s="153">
        <f t="shared" si="8"/>
        <v>5513941</v>
      </c>
      <c r="H105" s="153">
        <f t="shared" si="8"/>
        <v>15933.936</v>
      </c>
      <c r="I105" s="153">
        <f t="shared" si="8"/>
        <v>8765116.1259100437</v>
      </c>
      <c r="J105" s="153">
        <f t="shared" si="8"/>
        <v>16938060.589999996</v>
      </c>
      <c r="K105" s="153">
        <f t="shared" si="8"/>
        <v>124338105.49772349</v>
      </c>
      <c r="M105" s="116"/>
      <c r="P105" s="115"/>
      <c r="R105" s="116"/>
    </row>
    <row r="106" spans="1:18">
      <c r="A106" s="178"/>
      <c r="B106" s="170"/>
      <c r="C106" s="170"/>
      <c r="D106" s="170"/>
      <c r="E106" s="178"/>
      <c r="F106" s="170"/>
      <c r="G106" s="170"/>
      <c r="H106" s="170"/>
      <c r="I106" s="170"/>
      <c r="J106" s="170"/>
      <c r="K106" s="170"/>
      <c r="L106" s="170"/>
      <c r="M106" s="170"/>
    </row>
    <row r="107" spans="1:18">
      <c r="A107" s="187" t="s">
        <v>141</v>
      </c>
      <c r="F107" s="170"/>
      <c r="G107" s="170"/>
      <c r="H107" s="170"/>
      <c r="I107" s="170"/>
      <c r="J107" s="170"/>
      <c r="K107" s="170"/>
      <c r="L107" s="170"/>
      <c r="M107" s="170"/>
    </row>
    <row r="109" spans="1:18">
      <c r="A109" s="160" t="s">
        <v>126</v>
      </c>
    </row>
    <row r="110" spans="1:18">
      <c r="A110" s="160" t="s">
        <v>76</v>
      </c>
      <c r="G110" s="160" t="s">
        <v>134</v>
      </c>
    </row>
    <row r="111" spans="1:18" ht="13.5" thickBot="1">
      <c r="A111" s="160" t="s">
        <v>38</v>
      </c>
    </row>
    <row r="112" spans="1:18" ht="13.5" thickBot="1">
      <c r="A112" s="118" t="s">
        <v>75</v>
      </c>
      <c r="B112" s="119" t="s">
        <v>135</v>
      </c>
      <c r="C112" s="119" t="s">
        <v>27</v>
      </c>
      <c r="D112" s="120" t="s">
        <v>28</v>
      </c>
      <c r="E112" s="119" t="s">
        <v>29</v>
      </c>
      <c r="F112" s="120" t="s">
        <v>30</v>
      </c>
      <c r="G112" s="119" t="s">
        <v>31</v>
      </c>
      <c r="H112" s="120" t="s">
        <v>32</v>
      </c>
      <c r="I112" s="119" t="s">
        <v>33</v>
      </c>
      <c r="J112" s="120" t="s">
        <v>34</v>
      </c>
      <c r="K112" s="119" t="s">
        <v>35</v>
      </c>
      <c r="M112" s="116"/>
      <c r="P112" s="115"/>
      <c r="R112" s="116"/>
    </row>
    <row r="113" spans="1:18">
      <c r="A113" s="121" t="s">
        <v>72</v>
      </c>
      <c r="B113" s="122"/>
      <c r="C113" s="179">
        <v>326862.69792525249</v>
      </c>
      <c r="D113" s="125">
        <v>50.750999999999998</v>
      </c>
      <c r="E113" s="122"/>
      <c r="F113" s="125">
        <v>8489.3340000000007</v>
      </c>
      <c r="G113" s="122"/>
      <c r="H113" s="125">
        <v>185.93599999999998</v>
      </c>
      <c r="I113" s="122">
        <v>473246.82290909096</v>
      </c>
      <c r="J113" s="125"/>
      <c r="K113" s="176">
        <f>SUM(B113:J113)</f>
        <v>808835.54183434346</v>
      </c>
      <c r="M113" s="137"/>
      <c r="P113" s="115"/>
      <c r="R113" s="116"/>
    </row>
    <row r="114" spans="1:18">
      <c r="A114" s="121" t="s">
        <v>73</v>
      </c>
      <c r="B114" s="122"/>
      <c r="C114" s="122">
        <v>47675.054000000004</v>
      </c>
      <c r="D114" s="125">
        <v>5766.9297999999999</v>
      </c>
      <c r="E114" s="122"/>
      <c r="F114" s="125">
        <v>596247.39500000002</v>
      </c>
      <c r="G114" s="122"/>
      <c r="H114" s="125"/>
      <c r="I114" s="122">
        <v>0</v>
      </c>
      <c r="J114" s="125"/>
      <c r="K114" s="176">
        <f>SUM(B114:J114)</f>
        <v>649689.37880000006</v>
      </c>
      <c r="M114" s="137"/>
      <c r="P114" s="115"/>
      <c r="R114" s="116"/>
    </row>
    <row r="115" spans="1:18" ht="13.5" thickBot="1">
      <c r="A115" s="121" t="s">
        <v>74</v>
      </c>
      <c r="B115" s="131">
        <v>57021107.521560401</v>
      </c>
      <c r="C115" s="122">
        <v>1991814.692</v>
      </c>
      <c r="D115" s="125">
        <v>613276</v>
      </c>
      <c r="E115" s="122">
        <v>722875.87728980137</v>
      </c>
      <c r="F115" s="125">
        <v>31770861.534238003</v>
      </c>
      <c r="G115" s="122">
        <v>5513941</v>
      </c>
      <c r="H115" s="125">
        <v>15748</v>
      </c>
      <c r="I115" s="122">
        <v>8291869.3030009512</v>
      </c>
      <c r="J115" s="125">
        <v>16938060.59</v>
      </c>
      <c r="K115" s="176">
        <f>SUM(B115:J115)</f>
        <v>122879554.51808918</v>
      </c>
      <c r="M115" s="116"/>
      <c r="P115" s="115"/>
      <c r="R115" s="116"/>
    </row>
    <row r="116" spans="1:18" ht="13.5" thickBot="1">
      <c r="A116" s="151" t="s">
        <v>35</v>
      </c>
      <c r="B116" s="153">
        <f>+B115</f>
        <v>57021107.521560401</v>
      </c>
      <c r="C116" s="153">
        <f>+C113+C114+C115</f>
        <v>2366352.4439252526</v>
      </c>
      <c r="D116" s="153">
        <f>+D113+D114+D115</f>
        <v>619093.68079999997</v>
      </c>
      <c r="E116" s="153">
        <f t="shared" ref="E116:J116" si="9">+E113+E114+E115</f>
        <v>722875.87728980137</v>
      </c>
      <c r="F116" s="153">
        <f t="shared" si="9"/>
        <v>32375598.263238002</v>
      </c>
      <c r="G116" s="153">
        <f t="shared" si="9"/>
        <v>5513941</v>
      </c>
      <c r="H116" s="153">
        <f t="shared" si="9"/>
        <v>15933.936</v>
      </c>
      <c r="I116" s="153">
        <f t="shared" si="9"/>
        <v>8765116.1259100419</v>
      </c>
      <c r="J116" s="153">
        <f t="shared" si="9"/>
        <v>16938060.59</v>
      </c>
      <c r="K116" s="153">
        <f>SUM(B116:J116)</f>
        <v>124338079.4387235</v>
      </c>
      <c r="L116" s="180"/>
      <c r="M116" s="180"/>
      <c r="N116" s="180"/>
      <c r="O116" s="181"/>
      <c r="P116" s="182"/>
      <c r="R116" s="116"/>
    </row>
    <row r="118" spans="1:18">
      <c r="A118" s="116" t="s">
        <v>138</v>
      </c>
    </row>
    <row r="119" spans="1:18">
      <c r="A119" s="116" t="s">
        <v>117</v>
      </c>
    </row>
    <row r="120" spans="1:18">
      <c r="A120" s="158"/>
    </row>
    <row r="122" spans="1:18">
      <c r="B122" s="183"/>
      <c r="C122" s="183"/>
    </row>
    <row r="127" spans="1:18">
      <c r="M127" s="117"/>
    </row>
  </sheetData>
  <phoneticPr fontId="3" type="noConversion"/>
  <pageMargins left="0.19685039370078741" right="0.19685039370078741" top="0.98425196850393704" bottom="0.98425196850393704" header="0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3"/>
  <sheetViews>
    <sheetView topLeftCell="A43" zoomScale="90" zoomScaleNormal="90" workbookViewId="0">
      <selection activeCell="H66" sqref="H66"/>
    </sheetView>
  </sheetViews>
  <sheetFormatPr baseColWidth="10" defaultRowHeight="12.75"/>
  <cols>
    <col min="1" max="1" width="28.42578125" customWidth="1"/>
    <col min="9" max="9" width="12.42578125" bestFit="1" customWidth="1"/>
    <col min="12" max="12" width="18.28515625" customWidth="1"/>
    <col min="13" max="13" width="16.7109375" customWidth="1"/>
  </cols>
  <sheetData>
    <row r="2" spans="1:13">
      <c r="C2" s="4"/>
    </row>
    <row r="3" spans="1:13">
      <c r="A3" s="3" t="s">
        <v>131</v>
      </c>
      <c r="E3" s="4"/>
      <c r="F3" s="4"/>
    </row>
    <row r="4" spans="1:13">
      <c r="A4" s="3" t="s">
        <v>106</v>
      </c>
    </row>
    <row r="5" spans="1:13">
      <c r="A5" s="3" t="s">
        <v>107</v>
      </c>
      <c r="E5" s="3" t="s">
        <v>134</v>
      </c>
    </row>
    <row r="6" spans="1:13" ht="13.5" thickBot="1"/>
    <row r="7" spans="1:13">
      <c r="A7" s="10" t="s">
        <v>108</v>
      </c>
      <c r="B7" s="8" t="s">
        <v>25</v>
      </c>
      <c r="C7" s="9" t="s">
        <v>26</v>
      </c>
      <c r="D7" s="8" t="s">
        <v>27</v>
      </c>
      <c r="E7" s="9" t="s">
        <v>28</v>
      </c>
      <c r="F7" s="8" t="s">
        <v>29</v>
      </c>
      <c r="G7" s="9" t="s">
        <v>30</v>
      </c>
      <c r="H7" s="8" t="s">
        <v>31</v>
      </c>
      <c r="I7" s="9" t="s">
        <v>32</v>
      </c>
      <c r="J7" s="8" t="s">
        <v>33</v>
      </c>
      <c r="K7" s="9" t="s">
        <v>34</v>
      </c>
      <c r="L7" s="8" t="s">
        <v>35</v>
      </c>
      <c r="M7" s="11" t="s">
        <v>109</v>
      </c>
    </row>
    <row r="8" spans="1:13">
      <c r="A8" s="12" t="s">
        <v>0</v>
      </c>
      <c r="B8" s="30">
        <v>1097960</v>
      </c>
      <c r="C8" s="31">
        <v>595300</v>
      </c>
      <c r="D8" s="30">
        <v>203843</v>
      </c>
      <c r="E8" s="31">
        <v>5950</v>
      </c>
      <c r="F8" s="30"/>
      <c r="G8" s="31"/>
      <c r="H8" s="30">
        <v>370000</v>
      </c>
      <c r="I8" s="31"/>
      <c r="J8" s="30">
        <v>635100</v>
      </c>
      <c r="K8" s="31">
        <v>1519200</v>
      </c>
      <c r="L8" s="32">
        <f>SUM(B8:K8)</f>
        <v>4427353</v>
      </c>
      <c r="M8" s="26">
        <f>+L8/L32</f>
        <v>0.14304475059755031</v>
      </c>
    </row>
    <row r="9" spans="1:13">
      <c r="A9" s="12" t="s">
        <v>1</v>
      </c>
      <c r="B9" s="32">
        <v>1259800</v>
      </c>
      <c r="C9" s="31">
        <v>710100</v>
      </c>
      <c r="D9" s="32"/>
      <c r="E9" s="31"/>
      <c r="F9" s="32"/>
      <c r="G9" s="31"/>
      <c r="H9" s="32"/>
      <c r="I9" s="31"/>
      <c r="J9" s="32"/>
      <c r="K9" s="31">
        <v>2140000</v>
      </c>
      <c r="L9" s="32">
        <f t="shared" ref="L9:L31" si="0">SUM(B9:K9)</f>
        <v>4109900</v>
      </c>
      <c r="M9" s="26">
        <f>+L9/L32</f>
        <v>0.132788061056092</v>
      </c>
    </row>
    <row r="10" spans="1:13">
      <c r="A10" s="12" t="s">
        <v>2</v>
      </c>
      <c r="B10" s="32"/>
      <c r="C10" s="31"/>
      <c r="D10" s="32">
        <v>87628</v>
      </c>
      <c r="E10" s="31"/>
      <c r="F10" s="32"/>
      <c r="G10" s="31">
        <v>1000</v>
      </c>
      <c r="H10" s="32"/>
      <c r="I10" s="31"/>
      <c r="J10" s="32"/>
      <c r="K10" s="31"/>
      <c r="L10" s="32">
        <f t="shared" si="0"/>
        <v>88628</v>
      </c>
      <c r="M10" s="26">
        <f>+L10/L32</f>
        <v>2.8635101280516124E-3</v>
      </c>
    </row>
    <row r="11" spans="1:13">
      <c r="A11" s="12" t="s">
        <v>3</v>
      </c>
      <c r="B11" s="32"/>
      <c r="C11" s="31"/>
      <c r="D11" s="32">
        <v>91978</v>
      </c>
      <c r="E11" s="31"/>
      <c r="F11" s="32"/>
      <c r="G11" s="31"/>
      <c r="H11" s="32"/>
      <c r="I11" s="31"/>
      <c r="J11" s="32"/>
      <c r="K11" s="31"/>
      <c r="L11" s="32">
        <f t="shared" si="0"/>
        <v>91978</v>
      </c>
      <c r="M11" s="26">
        <f>+L11/L32</f>
        <v>2.97174633928252E-3</v>
      </c>
    </row>
    <row r="12" spans="1:13">
      <c r="A12" s="12" t="s">
        <v>4</v>
      </c>
      <c r="B12" s="32">
        <v>116220</v>
      </c>
      <c r="C12" s="31">
        <v>70500</v>
      </c>
      <c r="D12" s="32">
        <v>35202</v>
      </c>
      <c r="E12" s="31">
        <v>154160</v>
      </c>
      <c r="F12" s="32"/>
      <c r="G12" s="31">
        <v>532705</v>
      </c>
      <c r="H12" s="32"/>
      <c r="I12" s="31"/>
      <c r="J12" s="32">
        <v>122500</v>
      </c>
      <c r="K12" s="31"/>
      <c r="L12" s="32">
        <f t="shared" si="0"/>
        <v>1031287</v>
      </c>
      <c r="M12" s="26">
        <f>+L12/L32</f>
        <v>3.3320178379608732E-2</v>
      </c>
    </row>
    <row r="13" spans="1:13">
      <c r="A13" s="12" t="s">
        <v>5</v>
      </c>
      <c r="B13" s="32">
        <v>362000</v>
      </c>
      <c r="C13" s="31">
        <v>175000</v>
      </c>
      <c r="D13" s="32">
        <v>107361</v>
      </c>
      <c r="E13" s="31"/>
      <c r="F13" s="32">
        <v>750000</v>
      </c>
      <c r="G13" s="31">
        <v>185020</v>
      </c>
      <c r="H13" s="32">
        <v>648000</v>
      </c>
      <c r="I13" s="31"/>
      <c r="J13" s="32">
        <v>564000</v>
      </c>
      <c r="K13" s="31">
        <v>249000</v>
      </c>
      <c r="L13" s="32">
        <f t="shared" si="0"/>
        <v>3040381</v>
      </c>
      <c r="M13" s="26">
        <f>+L13/L32</f>
        <v>9.8232632877145926E-2</v>
      </c>
    </row>
    <row r="14" spans="1:13">
      <c r="A14" s="12" t="s">
        <v>6</v>
      </c>
      <c r="B14" s="32"/>
      <c r="C14" s="31"/>
      <c r="D14" s="32">
        <v>89075</v>
      </c>
      <c r="E14" s="31"/>
      <c r="F14" s="32"/>
      <c r="G14" s="31">
        <v>1550000</v>
      </c>
      <c r="H14" s="32"/>
      <c r="I14" s="31"/>
      <c r="J14" s="32">
        <v>17300</v>
      </c>
      <c r="K14" s="31"/>
      <c r="L14" s="32">
        <f t="shared" si="0"/>
        <v>1656375</v>
      </c>
      <c r="M14" s="26">
        <f>+L14/L32</f>
        <v>5.3516344590326864E-2</v>
      </c>
    </row>
    <row r="15" spans="1:13">
      <c r="A15" s="12" t="s">
        <v>7</v>
      </c>
      <c r="B15" s="32"/>
      <c r="C15" s="31"/>
      <c r="D15" s="32">
        <v>10000</v>
      </c>
      <c r="E15" s="31"/>
      <c r="F15" s="32"/>
      <c r="G15" s="31">
        <v>945000</v>
      </c>
      <c r="H15" s="32"/>
      <c r="I15" s="31"/>
      <c r="J15" s="32">
        <v>81780</v>
      </c>
      <c r="K15" s="31"/>
      <c r="L15" s="32">
        <f t="shared" si="0"/>
        <v>1036780</v>
      </c>
      <c r="M15" s="26">
        <f>+L16/L32</f>
        <v>1.976554763660304E-3</v>
      </c>
    </row>
    <row r="16" spans="1:13">
      <c r="A16" s="12" t="s">
        <v>8</v>
      </c>
      <c r="B16" s="32"/>
      <c r="C16" s="31"/>
      <c r="D16" s="32">
        <v>61176</v>
      </c>
      <c r="E16" s="31"/>
      <c r="F16" s="32"/>
      <c r="G16" s="31"/>
      <c r="H16" s="32"/>
      <c r="I16" s="31"/>
      <c r="J16" s="32">
        <v>0</v>
      </c>
      <c r="K16" s="31"/>
      <c r="L16" s="32">
        <f t="shared" si="0"/>
        <v>61176</v>
      </c>
      <c r="M16" s="26">
        <f>+L16/L32</f>
        <v>1.976554763660304E-3</v>
      </c>
    </row>
    <row r="17" spans="1:13">
      <c r="A17" s="12" t="s">
        <v>9</v>
      </c>
      <c r="B17" s="32">
        <v>950300</v>
      </c>
      <c r="C17" s="31">
        <v>520800</v>
      </c>
      <c r="D17" s="32">
        <v>132840</v>
      </c>
      <c r="E17" s="31"/>
      <c r="F17" s="32"/>
      <c r="G17" s="31"/>
      <c r="H17" s="32"/>
      <c r="I17" s="31"/>
      <c r="J17" s="32">
        <v>1042950</v>
      </c>
      <c r="K17" s="31"/>
      <c r="L17" s="32">
        <f t="shared" si="0"/>
        <v>2646890</v>
      </c>
      <c r="M17" s="26">
        <f>+L17/L32</f>
        <v>8.5519207505963479E-2</v>
      </c>
    </row>
    <row r="18" spans="1:13">
      <c r="A18" s="12" t="s">
        <v>10</v>
      </c>
      <c r="B18" s="32"/>
      <c r="C18" s="31"/>
      <c r="D18" s="32">
        <v>42501</v>
      </c>
      <c r="E18" s="31">
        <v>1.7999999999999998</v>
      </c>
      <c r="F18" s="32"/>
      <c r="G18" s="31">
        <v>37781</v>
      </c>
      <c r="H18" s="32"/>
      <c r="I18" s="31">
        <v>24.5</v>
      </c>
      <c r="J18" s="32">
        <v>26000</v>
      </c>
      <c r="K18" s="31"/>
      <c r="L18" s="32">
        <f t="shared" si="0"/>
        <v>106308.3</v>
      </c>
      <c r="M18" s="26">
        <f>+L18/L32</f>
        <v>3.4347485416115586E-3</v>
      </c>
    </row>
    <row r="19" spans="1:13">
      <c r="A19" s="12" t="s">
        <v>11</v>
      </c>
      <c r="B19" s="32"/>
      <c r="C19" s="31"/>
      <c r="D19" s="32">
        <v>26985</v>
      </c>
      <c r="E19" s="31">
        <v>1800</v>
      </c>
      <c r="F19" s="32"/>
      <c r="G19" s="31">
        <v>70000</v>
      </c>
      <c r="H19" s="32"/>
      <c r="I19" s="31"/>
      <c r="J19" s="32"/>
      <c r="K19" s="31"/>
      <c r="L19" s="32">
        <f t="shared" si="0"/>
        <v>98785</v>
      </c>
      <c r="M19" s="26">
        <f>+L19/L32</f>
        <v>3.1916758586403677E-3</v>
      </c>
    </row>
    <row r="20" spans="1:13">
      <c r="A20" s="12" t="s">
        <v>12</v>
      </c>
      <c r="B20" s="32"/>
      <c r="C20" s="31"/>
      <c r="D20" s="32">
        <v>56054</v>
      </c>
      <c r="E20" s="31">
        <v>50400</v>
      </c>
      <c r="F20" s="32"/>
      <c r="G20" s="31"/>
      <c r="H20" s="32"/>
      <c r="I20" s="31"/>
      <c r="J20" s="32">
        <v>38000</v>
      </c>
      <c r="K20" s="31"/>
      <c r="L20" s="32">
        <f t="shared" si="0"/>
        <v>144454</v>
      </c>
      <c r="M20" s="26">
        <f>+L20/L32</f>
        <v>4.6672100469103174E-3</v>
      </c>
    </row>
    <row r="21" spans="1:13">
      <c r="A21" s="12" t="s">
        <v>13</v>
      </c>
      <c r="B21" s="32">
        <v>257600</v>
      </c>
      <c r="C21" s="31">
        <v>121700</v>
      </c>
      <c r="D21" s="32">
        <v>5635.4</v>
      </c>
      <c r="E21" s="31"/>
      <c r="F21" s="32">
        <v>224000</v>
      </c>
      <c r="G21" s="186">
        <v>629190</v>
      </c>
      <c r="H21" s="32"/>
      <c r="I21" s="31"/>
      <c r="J21" s="32">
        <v>68400</v>
      </c>
      <c r="K21" s="31">
        <v>120000</v>
      </c>
      <c r="L21" s="32">
        <f t="shared" si="0"/>
        <v>1426525.4</v>
      </c>
      <c r="M21" s="26">
        <f>+L21/L32</f>
        <v>4.6090061050941884E-2</v>
      </c>
    </row>
    <row r="22" spans="1:13">
      <c r="A22" s="12" t="s">
        <v>14</v>
      </c>
      <c r="B22" s="32"/>
      <c r="C22" s="31"/>
      <c r="D22" s="32">
        <v>37134</v>
      </c>
      <c r="E22" s="31"/>
      <c r="F22" s="32"/>
      <c r="G22" s="31">
        <v>121280</v>
      </c>
      <c r="H22" s="32"/>
      <c r="I22" s="31"/>
      <c r="J22" s="32">
        <v>39350</v>
      </c>
      <c r="K22" s="31"/>
      <c r="L22" s="32">
        <f t="shared" si="0"/>
        <v>197764</v>
      </c>
      <c r="M22" s="26">
        <f>+L22/L32</f>
        <v>6.3896197247370924E-3</v>
      </c>
    </row>
    <row r="23" spans="1:13">
      <c r="A23" s="12" t="s">
        <v>15</v>
      </c>
      <c r="B23" s="32">
        <v>795000</v>
      </c>
      <c r="C23" s="31">
        <v>496200</v>
      </c>
      <c r="D23" s="32">
        <v>66014</v>
      </c>
      <c r="E23" s="31">
        <v>475</v>
      </c>
      <c r="F23" s="32"/>
      <c r="G23" s="31">
        <v>4251095</v>
      </c>
      <c r="H23" s="32"/>
      <c r="I23" s="31"/>
      <c r="J23" s="32">
        <v>85000</v>
      </c>
      <c r="K23" s="31"/>
      <c r="L23" s="32">
        <f t="shared" si="0"/>
        <v>5693784</v>
      </c>
      <c r="M23" s="26">
        <f>+L23/L32</f>
        <v>0.18396227096333237</v>
      </c>
    </row>
    <row r="24" spans="1:13">
      <c r="A24" s="12" t="s">
        <v>16</v>
      </c>
      <c r="B24" s="32"/>
      <c r="C24" s="31"/>
      <c r="D24" s="32">
        <v>52068</v>
      </c>
      <c r="E24" s="31"/>
      <c r="F24" s="32"/>
      <c r="G24" s="31">
        <v>315755</v>
      </c>
      <c r="H24" s="32"/>
      <c r="I24" s="31"/>
      <c r="J24" s="32">
        <v>138920</v>
      </c>
      <c r="K24" s="31"/>
      <c r="L24" s="32">
        <f t="shared" si="0"/>
        <v>506743</v>
      </c>
      <c r="M24" s="26">
        <f>+L24/L32</f>
        <v>1.6372520115756399E-2</v>
      </c>
    </row>
    <row r="25" spans="1:13">
      <c r="A25" s="12" t="s">
        <v>17</v>
      </c>
      <c r="B25" s="32">
        <v>414000</v>
      </c>
      <c r="C25" s="31">
        <v>229000</v>
      </c>
      <c r="D25" s="32">
        <v>71763</v>
      </c>
      <c r="E25" s="31"/>
      <c r="F25" s="32"/>
      <c r="G25" s="31">
        <v>127060</v>
      </c>
      <c r="H25" s="32"/>
      <c r="I25" s="31"/>
      <c r="J25" s="32">
        <v>136100</v>
      </c>
      <c r="K25" s="31">
        <v>261000</v>
      </c>
      <c r="L25" s="32">
        <f t="shared" si="0"/>
        <v>1238923</v>
      </c>
      <c r="M25" s="26">
        <f>+L25/L32</f>
        <v>4.0028755679650758E-2</v>
      </c>
    </row>
    <row r="26" spans="1:13">
      <c r="A26" s="12" t="s">
        <v>18</v>
      </c>
      <c r="B26" s="32"/>
      <c r="C26" s="31"/>
      <c r="D26" s="32">
        <v>0</v>
      </c>
      <c r="E26" s="31"/>
      <c r="F26" s="32"/>
      <c r="G26" s="31">
        <v>224652</v>
      </c>
      <c r="H26" s="32"/>
      <c r="I26" s="31">
        <v>8200</v>
      </c>
      <c r="J26" s="32">
        <v>31500</v>
      </c>
      <c r="K26" s="31"/>
      <c r="L26" s="32">
        <f t="shared" si="0"/>
        <v>264352</v>
      </c>
      <c r="M26" s="26">
        <f>+L26/L32</f>
        <v>8.541032510839687E-3</v>
      </c>
    </row>
    <row r="27" spans="1:13">
      <c r="A27" s="12" t="s">
        <v>19</v>
      </c>
      <c r="B27" s="32"/>
      <c r="C27" s="31"/>
      <c r="D27" s="32">
        <v>46065</v>
      </c>
      <c r="E27" s="31">
        <v>2400</v>
      </c>
      <c r="F27" s="32"/>
      <c r="G27" s="31"/>
      <c r="H27" s="32"/>
      <c r="I27" s="31"/>
      <c r="J27" s="32">
        <v>56721</v>
      </c>
      <c r="K27" s="31"/>
      <c r="L27" s="32">
        <f t="shared" si="0"/>
        <v>105186</v>
      </c>
      <c r="M27" s="26">
        <f>+L27/L32</f>
        <v>3.398487795383365E-3</v>
      </c>
    </row>
    <row r="28" spans="1:13">
      <c r="A28" s="12" t="s">
        <v>20</v>
      </c>
      <c r="B28" s="32">
        <v>572000</v>
      </c>
      <c r="C28" s="31">
        <v>277000</v>
      </c>
      <c r="D28" s="32">
        <v>68700</v>
      </c>
      <c r="E28" s="31"/>
      <c r="F28" s="32"/>
      <c r="G28" s="31"/>
      <c r="H28" s="32"/>
      <c r="I28" s="31"/>
      <c r="J28" s="32">
        <v>280000</v>
      </c>
      <c r="K28" s="31">
        <v>226000</v>
      </c>
      <c r="L28" s="32">
        <f t="shared" si="0"/>
        <v>1423700</v>
      </c>
      <c r="M28" s="26">
        <f>+L28/L32</f>
        <v>4.5998774307296569E-2</v>
      </c>
    </row>
    <row r="29" spans="1:13">
      <c r="A29" s="12" t="s">
        <v>21</v>
      </c>
      <c r="B29" s="32"/>
      <c r="C29" s="31"/>
      <c r="D29" s="32">
        <v>60153</v>
      </c>
      <c r="E29" s="31"/>
      <c r="F29" s="32"/>
      <c r="G29" s="31">
        <v>21500</v>
      </c>
      <c r="H29" s="32"/>
      <c r="I29" s="31"/>
      <c r="J29" s="32">
        <v>32000</v>
      </c>
      <c r="K29" s="31"/>
      <c r="L29" s="32">
        <f t="shared" si="0"/>
        <v>113653</v>
      </c>
      <c r="M29" s="26">
        <f>+L29/L32</f>
        <v>3.6720507806048863E-3</v>
      </c>
    </row>
    <row r="30" spans="1:13">
      <c r="A30" s="12" t="s">
        <v>22</v>
      </c>
      <c r="B30" s="32"/>
      <c r="C30" s="31"/>
      <c r="D30" s="32">
        <v>22817</v>
      </c>
      <c r="E30" s="31"/>
      <c r="F30" s="32"/>
      <c r="G30" s="31"/>
      <c r="H30" s="32"/>
      <c r="I30" s="31"/>
      <c r="J30" s="32">
        <v>131038</v>
      </c>
      <c r="K30" s="31"/>
      <c r="L30" s="32">
        <f t="shared" si="0"/>
        <v>153855</v>
      </c>
      <c r="M30" s="26">
        <f>+L30/L32</f>
        <v>4.9709499340093513E-3</v>
      </c>
    </row>
    <row r="31" spans="1:13">
      <c r="A31" s="12" t="s">
        <v>23</v>
      </c>
      <c r="B31" s="33">
        <v>534620</v>
      </c>
      <c r="C31" s="31">
        <v>300000</v>
      </c>
      <c r="D31" s="33">
        <v>7390</v>
      </c>
      <c r="E31" s="31"/>
      <c r="F31" s="33"/>
      <c r="G31" s="31">
        <v>57534</v>
      </c>
      <c r="H31" s="33"/>
      <c r="I31" s="31"/>
      <c r="J31" s="33">
        <v>386500</v>
      </c>
      <c r="K31" s="31"/>
      <c r="L31" s="32">
        <f t="shared" si="0"/>
        <v>1286044</v>
      </c>
      <c r="M31" s="26">
        <f>+L31/L32</f>
        <v>4.155120299589303E-2</v>
      </c>
    </row>
    <row r="32" spans="1:13">
      <c r="A32" s="13" t="s">
        <v>35</v>
      </c>
      <c r="B32" s="34">
        <f>SUM(B8:B31)</f>
        <v>6359500</v>
      </c>
      <c r="C32" s="34">
        <f t="shared" ref="C32:K32" si="1">SUM(C8:C31)</f>
        <v>3495600</v>
      </c>
      <c r="D32" s="34">
        <f t="shared" si="1"/>
        <v>1382382.4</v>
      </c>
      <c r="E32" s="34">
        <f t="shared" si="1"/>
        <v>215186.8</v>
      </c>
      <c r="F32" s="34">
        <f t="shared" si="1"/>
        <v>974000</v>
      </c>
      <c r="G32" s="34">
        <f t="shared" si="1"/>
        <v>9069572</v>
      </c>
      <c r="H32" s="34">
        <f t="shared" si="1"/>
        <v>1018000</v>
      </c>
      <c r="I32" s="34">
        <f t="shared" si="1"/>
        <v>8224.5</v>
      </c>
      <c r="J32" s="34">
        <f t="shared" si="1"/>
        <v>3913159</v>
      </c>
      <c r="K32" s="34">
        <f t="shared" si="1"/>
        <v>4515200</v>
      </c>
      <c r="L32" s="34">
        <f t="shared" ref="L32" si="2">SUM(L8:L31)</f>
        <v>30950824.699999999</v>
      </c>
      <c r="M32" s="26">
        <f>+L32/L32</f>
        <v>1</v>
      </c>
    </row>
    <row r="33" spans="1:13" ht="13.5" thickBot="1">
      <c r="A33" s="14" t="s">
        <v>109</v>
      </c>
      <c r="B33" s="24">
        <f>+B32/L32</f>
        <v>0.20547110009640551</v>
      </c>
      <c r="C33" s="25">
        <f>+C32/L32</f>
        <v>0.11294044775485418</v>
      </c>
      <c r="D33" s="24">
        <f>+D32/L32</f>
        <v>4.4663830880086366E-2</v>
      </c>
      <c r="E33" s="25">
        <f>+E32/L32</f>
        <v>6.952538489224812E-3</v>
      </c>
      <c r="F33" s="24">
        <f>+F32/L32</f>
        <v>3.1469274548926639E-2</v>
      </c>
      <c r="G33" s="25">
        <f>+G32/L32</f>
        <v>0.29303167485550069</v>
      </c>
      <c r="H33" s="24">
        <f>+H32/L32</f>
        <v>3.2890884487481849E-2</v>
      </c>
      <c r="I33" s="25">
        <f>+I32/L32</f>
        <v>2.6572797590107512E-4</v>
      </c>
      <c r="J33" s="24">
        <f>+J32/L32</f>
        <v>0.12643149376242629</v>
      </c>
      <c r="K33" s="25">
        <f>+K32/L32</f>
        <v>0.14588302714919257</v>
      </c>
      <c r="L33" s="24">
        <f>+L32/L32</f>
        <v>1</v>
      </c>
      <c r="M33" s="23"/>
    </row>
    <row r="34" spans="1:13">
      <c r="A34" s="15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1"/>
    </row>
    <row r="35" spans="1:13">
      <c r="A35" s="29" t="s">
        <v>139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1"/>
    </row>
    <row r="36" spans="1:13">
      <c r="A36" s="29" t="s">
        <v>118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185"/>
      <c r="M36" s="21"/>
    </row>
    <row r="37" spans="1:13">
      <c r="L37" s="184"/>
    </row>
    <row r="38" spans="1:13">
      <c r="A38" s="3" t="s">
        <v>132</v>
      </c>
      <c r="E38" s="3" t="s">
        <v>134</v>
      </c>
    </row>
    <row r="39" spans="1:13">
      <c r="A39" s="3" t="s">
        <v>110</v>
      </c>
    </row>
    <row r="40" spans="1:13">
      <c r="A40" s="3" t="s">
        <v>107</v>
      </c>
    </row>
    <row r="41" spans="1:13" ht="13.5" thickBot="1">
      <c r="A41" s="3"/>
    </row>
    <row r="42" spans="1:13">
      <c r="A42" s="10" t="s">
        <v>111</v>
      </c>
      <c r="B42" s="8" t="s">
        <v>25</v>
      </c>
      <c r="C42" s="9" t="s">
        <v>26</v>
      </c>
      <c r="D42" s="8" t="s">
        <v>27</v>
      </c>
      <c r="E42" s="9" t="s">
        <v>28</v>
      </c>
      <c r="F42" s="8" t="s">
        <v>29</v>
      </c>
      <c r="G42" s="9" t="s">
        <v>30</v>
      </c>
      <c r="H42" s="8" t="s">
        <v>31</v>
      </c>
      <c r="I42" s="9" t="s">
        <v>32</v>
      </c>
      <c r="J42" s="8" t="s">
        <v>33</v>
      </c>
      <c r="K42" s="9" t="s">
        <v>34</v>
      </c>
      <c r="L42" s="11" t="s">
        <v>69</v>
      </c>
    </row>
    <row r="43" spans="1:13">
      <c r="A43" s="12" t="s">
        <v>47</v>
      </c>
      <c r="B43" s="22"/>
      <c r="C43" s="20"/>
      <c r="D43" s="22"/>
      <c r="E43" s="20"/>
      <c r="F43" s="32"/>
      <c r="G43" s="35">
        <v>2495000</v>
      </c>
      <c r="H43" s="32"/>
      <c r="I43" s="35"/>
      <c r="J43" s="32"/>
      <c r="K43" s="35"/>
      <c r="L43" s="38">
        <f>SUM(B43:K43)</f>
        <v>2495000</v>
      </c>
    </row>
    <row r="44" spans="1:13">
      <c r="A44" s="12" t="s">
        <v>48</v>
      </c>
      <c r="B44" s="32"/>
      <c r="C44" s="35"/>
      <c r="D44" s="32">
        <v>30596</v>
      </c>
      <c r="E44" s="35">
        <v>25360</v>
      </c>
      <c r="F44" s="32"/>
      <c r="G44" s="35">
        <v>3240</v>
      </c>
      <c r="H44" s="32"/>
      <c r="I44" s="35"/>
      <c r="J44" s="32">
        <v>88040</v>
      </c>
      <c r="K44" s="35"/>
      <c r="L44" s="38">
        <f t="shared" ref="L44:L49" si="3">SUM(B44:K44)</f>
        <v>147236</v>
      </c>
    </row>
    <row r="45" spans="1:13">
      <c r="A45" s="12" t="s">
        <v>49</v>
      </c>
      <c r="B45" s="32"/>
      <c r="C45" s="35"/>
      <c r="D45" s="32"/>
      <c r="E45" s="35">
        <v>2400</v>
      </c>
      <c r="F45" s="32"/>
      <c r="G45" s="35">
        <v>30</v>
      </c>
      <c r="H45" s="32"/>
      <c r="I45" s="35"/>
      <c r="J45" s="32"/>
      <c r="K45" s="35"/>
      <c r="L45" s="38">
        <f t="shared" si="3"/>
        <v>2430</v>
      </c>
    </row>
    <row r="46" spans="1:13">
      <c r="A46" s="12" t="s">
        <v>51</v>
      </c>
      <c r="B46" s="32"/>
      <c r="C46" s="35"/>
      <c r="D46" s="32">
        <v>918302</v>
      </c>
      <c r="E46" s="35">
        <v>127400</v>
      </c>
      <c r="F46" s="32"/>
      <c r="G46" s="35">
        <v>2700</v>
      </c>
      <c r="H46" s="32">
        <v>1018000</v>
      </c>
      <c r="I46" s="35">
        <v>7000</v>
      </c>
      <c r="J46" s="32">
        <v>1112380</v>
      </c>
      <c r="K46" s="35"/>
      <c r="L46" s="38">
        <f t="shared" si="3"/>
        <v>3185782</v>
      </c>
    </row>
    <row r="47" spans="1:13">
      <c r="A47" s="12" t="s">
        <v>52</v>
      </c>
      <c r="B47" s="32">
        <v>6047500</v>
      </c>
      <c r="C47" s="35">
        <v>3340600</v>
      </c>
      <c r="D47" s="32">
        <v>199529.4</v>
      </c>
      <c r="E47" s="35">
        <v>9551.8000000000011</v>
      </c>
      <c r="F47" s="32">
        <v>224000</v>
      </c>
      <c r="G47" s="35">
        <v>5987443</v>
      </c>
      <c r="H47" s="32"/>
      <c r="I47" s="35">
        <v>24.5</v>
      </c>
      <c r="J47" s="32">
        <v>2252350</v>
      </c>
      <c r="K47" s="35">
        <v>4266200</v>
      </c>
      <c r="L47" s="38">
        <f t="shared" si="3"/>
        <v>22327198.700000003</v>
      </c>
    </row>
    <row r="48" spans="1:13">
      <c r="A48" s="12" t="s">
        <v>53</v>
      </c>
      <c r="B48" s="32">
        <v>312000</v>
      </c>
      <c r="C48" s="35">
        <v>155000</v>
      </c>
      <c r="D48" s="32">
        <v>233955</v>
      </c>
      <c r="E48" s="35">
        <v>50475</v>
      </c>
      <c r="F48" s="32">
        <v>750000</v>
      </c>
      <c r="G48" s="35">
        <v>581159</v>
      </c>
      <c r="H48" s="32"/>
      <c r="I48" s="35">
        <v>1200</v>
      </c>
      <c r="J48" s="32">
        <v>460389</v>
      </c>
      <c r="K48" s="35">
        <v>249000</v>
      </c>
      <c r="L48" s="38">
        <f t="shared" si="3"/>
        <v>2793178</v>
      </c>
    </row>
    <row r="49" spans="1:13">
      <c r="A49" s="17" t="s">
        <v>35</v>
      </c>
      <c r="B49" s="36">
        <f>SUM(B43:B48)</f>
        <v>6359500</v>
      </c>
      <c r="C49" s="37">
        <f t="shared" ref="C49:K49" si="4">SUM(C43:C48)</f>
        <v>3495600</v>
      </c>
      <c r="D49" s="36">
        <f t="shared" si="4"/>
        <v>1382382.4</v>
      </c>
      <c r="E49" s="37">
        <f t="shared" si="4"/>
        <v>215186.8</v>
      </c>
      <c r="F49" s="36">
        <f t="shared" si="4"/>
        <v>974000</v>
      </c>
      <c r="G49" s="37">
        <f t="shared" si="4"/>
        <v>9069572</v>
      </c>
      <c r="H49" s="36">
        <f t="shared" si="4"/>
        <v>1018000</v>
      </c>
      <c r="I49" s="37">
        <f t="shared" si="4"/>
        <v>8224.5</v>
      </c>
      <c r="J49" s="36">
        <f t="shared" si="4"/>
        <v>3913159</v>
      </c>
      <c r="K49" s="39">
        <f t="shared" si="4"/>
        <v>4515200</v>
      </c>
      <c r="L49" s="40">
        <f t="shared" si="3"/>
        <v>30950824.700000003</v>
      </c>
    </row>
    <row r="50" spans="1:13" ht="13.5" thickBot="1">
      <c r="A50" s="14" t="s">
        <v>116</v>
      </c>
      <c r="B50" s="24">
        <f>+B49/L49</f>
        <v>0.20547110009640548</v>
      </c>
      <c r="C50" s="25">
        <f>+C49/L49</f>
        <v>0.11294044775485416</v>
      </c>
      <c r="D50" s="24">
        <f>+D49/L49</f>
        <v>4.4663830880086366E-2</v>
      </c>
      <c r="E50" s="25">
        <f>+E49/L49</f>
        <v>6.9525384892248111E-3</v>
      </c>
      <c r="F50" s="24">
        <f>+F49/L49</f>
        <v>3.1469274548926639E-2</v>
      </c>
      <c r="G50" s="25">
        <f>+G49/L49</f>
        <v>0.29303167485550069</v>
      </c>
      <c r="H50" s="24">
        <f>+H49/L49</f>
        <v>3.2890884487481842E-2</v>
      </c>
      <c r="I50" s="25">
        <f>+I49/L49</f>
        <v>2.6572797590107506E-4</v>
      </c>
      <c r="J50" s="24">
        <f>+J49/L49</f>
        <v>0.12643149376242629</v>
      </c>
      <c r="K50" s="25">
        <f>+K49/L49</f>
        <v>0.14588302714919255</v>
      </c>
      <c r="L50" s="27">
        <f>+L49/L49</f>
        <v>1</v>
      </c>
    </row>
    <row r="51" spans="1:13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5"/>
    </row>
    <row r="52" spans="1:13">
      <c r="A52" s="29" t="s">
        <v>139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1"/>
    </row>
    <row r="53" spans="1:13">
      <c r="A53" s="29" t="s">
        <v>118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5"/>
    </row>
    <row r="54" spans="1:13">
      <c r="A54" s="29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5"/>
    </row>
    <row r="55" spans="1:13">
      <c r="A55" s="3" t="s">
        <v>133</v>
      </c>
    </row>
    <row r="56" spans="1:13">
      <c r="A56" s="3" t="s">
        <v>112</v>
      </c>
    </row>
    <row r="57" spans="1:13">
      <c r="A57" s="3" t="s">
        <v>107</v>
      </c>
      <c r="E57" s="3" t="s">
        <v>134</v>
      </c>
    </row>
    <row r="58" spans="1:13" ht="13.5" thickBot="1"/>
    <row r="59" spans="1:13">
      <c r="A59" s="18" t="s">
        <v>113</v>
      </c>
      <c r="B59" s="8" t="s">
        <v>25</v>
      </c>
      <c r="C59" s="9" t="s">
        <v>26</v>
      </c>
      <c r="D59" s="8" t="s">
        <v>27</v>
      </c>
      <c r="E59" s="9" t="s">
        <v>28</v>
      </c>
      <c r="F59" s="8" t="s">
        <v>29</v>
      </c>
      <c r="G59" s="9" t="s">
        <v>30</v>
      </c>
      <c r="H59" s="8" t="s">
        <v>31</v>
      </c>
      <c r="I59" s="9" t="s">
        <v>32</v>
      </c>
      <c r="J59" s="8" t="s">
        <v>33</v>
      </c>
      <c r="K59" s="9" t="s">
        <v>34</v>
      </c>
      <c r="L59" s="11" t="s">
        <v>69</v>
      </c>
    </row>
    <row r="60" spans="1:13">
      <c r="A60" s="17" t="s">
        <v>72</v>
      </c>
      <c r="B60" s="22"/>
      <c r="C60" s="20"/>
      <c r="D60" s="32">
        <v>174946.4</v>
      </c>
      <c r="E60" s="35">
        <v>76.8</v>
      </c>
      <c r="F60" s="32"/>
      <c r="G60" s="35">
        <v>6136</v>
      </c>
      <c r="H60" s="32"/>
      <c r="I60" s="35">
        <v>24.5</v>
      </c>
      <c r="J60" s="32">
        <v>131038</v>
      </c>
      <c r="K60" s="35"/>
      <c r="L60" s="38">
        <f>SUM(B60:K60)</f>
        <v>312221.69999999995</v>
      </c>
    </row>
    <row r="61" spans="1:13">
      <c r="A61" s="12" t="s">
        <v>73</v>
      </c>
      <c r="B61" s="22"/>
      <c r="C61" s="20"/>
      <c r="D61" s="32">
        <v>81006</v>
      </c>
      <c r="E61" s="35">
        <v>27760</v>
      </c>
      <c r="F61" s="32"/>
      <c r="G61" s="35">
        <v>150244</v>
      </c>
      <c r="H61" s="32"/>
      <c r="I61" s="35"/>
      <c r="J61" s="32">
        <v>32841</v>
      </c>
      <c r="K61" s="35"/>
      <c r="L61" s="38">
        <f>SUM(B61:K61)</f>
        <v>291851</v>
      </c>
    </row>
    <row r="62" spans="1:13">
      <c r="A62" s="12" t="s">
        <v>74</v>
      </c>
      <c r="B62" s="32">
        <v>6359500</v>
      </c>
      <c r="C62" s="35">
        <v>3495600</v>
      </c>
      <c r="D62" s="32">
        <v>1126430</v>
      </c>
      <c r="E62" s="35">
        <v>187350</v>
      </c>
      <c r="F62" s="32">
        <v>974000</v>
      </c>
      <c r="G62" s="35">
        <v>8913192</v>
      </c>
      <c r="H62" s="32">
        <v>1018000</v>
      </c>
      <c r="I62" s="35">
        <v>8200</v>
      </c>
      <c r="J62" s="32">
        <v>3749280</v>
      </c>
      <c r="K62" s="35">
        <v>4515200</v>
      </c>
      <c r="L62" s="38">
        <f>SUM(B62:K62)</f>
        <v>30346752</v>
      </c>
    </row>
    <row r="63" spans="1:13" ht="13.5" thickBot="1">
      <c r="A63" s="19" t="s">
        <v>69</v>
      </c>
      <c r="B63" s="41">
        <f t="shared" ref="B63:K63" si="5">SUM(B60:B62)</f>
        <v>6359500</v>
      </c>
      <c r="C63" s="41">
        <f t="shared" si="5"/>
        <v>3495600</v>
      </c>
      <c r="D63" s="41">
        <f t="shared" si="5"/>
        <v>1382382.4</v>
      </c>
      <c r="E63" s="41">
        <f t="shared" si="5"/>
        <v>215186.8</v>
      </c>
      <c r="F63" s="41">
        <f t="shared" si="5"/>
        <v>974000</v>
      </c>
      <c r="G63" s="41">
        <f t="shared" si="5"/>
        <v>9069572</v>
      </c>
      <c r="H63" s="41">
        <f t="shared" si="5"/>
        <v>1018000</v>
      </c>
      <c r="I63" s="41">
        <f t="shared" si="5"/>
        <v>8224.5</v>
      </c>
      <c r="J63" s="41">
        <f t="shared" si="5"/>
        <v>3913159</v>
      </c>
      <c r="K63" s="41">
        <f t="shared" si="5"/>
        <v>4515200</v>
      </c>
      <c r="L63" s="42">
        <f>SUM(B63:K63)</f>
        <v>30950824.700000003</v>
      </c>
    </row>
  </sheetData>
  <phoneticPr fontId="3" type="noConversion"/>
  <pageMargins left="0.75" right="0.75" top="1" bottom="1" header="0" footer="0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5"/>
  <sheetViews>
    <sheetView tabSelected="1" workbookViewId="0">
      <selection activeCell="J1" sqref="J1"/>
    </sheetView>
  </sheetViews>
  <sheetFormatPr baseColWidth="10" defaultRowHeight="12.75"/>
  <cols>
    <col min="1" max="1" width="29.140625" customWidth="1"/>
    <col min="3" max="3" width="12.5703125" style="1" customWidth="1"/>
    <col min="7" max="7" width="13" customWidth="1"/>
    <col min="8" max="8" width="15" customWidth="1"/>
  </cols>
  <sheetData>
    <row r="1" spans="1:14">
      <c r="A1" s="3" t="s">
        <v>127</v>
      </c>
      <c r="B1" s="44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>
      <c r="A2" s="3" t="s">
        <v>134</v>
      </c>
      <c r="B2" s="44"/>
      <c r="C2" s="45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>
      <c r="A3" s="3" t="s">
        <v>77</v>
      </c>
      <c r="B3" s="44"/>
      <c r="C3" s="45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>
      <c r="A4" s="3" t="s">
        <v>140</v>
      </c>
      <c r="B4" s="44"/>
      <c r="C4" s="45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3.5" thickBot="1">
      <c r="A5" s="66" t="s">
        <v>78</v>
      </c>
      <c r="B5" s="67" t="s">
        <v>79</v>
      </c>
      <c r="C5" s="69" t="s">
        <v>80</v>
      </c>
      <c r="D5" s="51"/>
      <c r="E5" s="53"/>
      <c r="F5" s="68" t="s">
        <v>81</v>
      </c>
      <c r="G5" s="52"/>
      <c r="H5" s="53"/>
      <c r="I5" s="53"/>
      <c r="J5" s="54"/>
      <c r="K5" s="44"/>
      <c r="L5" s="44"/>
      <c r="M5" s="44"/>
      <c r="N5" s="44"/>
    </row>
    <row r="6" spans="1:14">
      <c r="A6" s="55"/>
      <c r="B6" s="7"/>
      <c r="C6" s="56"/>
      <c r="D6" s="70" t="s">
        <v>82</v>
      </c>
      <c r="E6" s="71" t="s">
        <v>105</v>
      </c>
      <c r="F6" s="70" t="s">
        <v>83</v>
      </c>
      <c r="G6" s="72" t="s">
        <v>84</v>
      </c>
      <c r="H6" s="71" t="s">
        <v>85</v>
      </c>
      <c r="I6" s="70" t="s">
        <v>86</v>
      </c>
      <c r="J6" s="72" t="s">
        <v>87</v>
      </c>
      <c r="K6" s="44"/>
      <c r="L6" s="44"/>
      <c r="M6" s="44"/>
      <c r="N6" s="44"/>
    </row>
    <row r="7" spans="1:14">
      <c r="A7" s="57"/>
      <c r="B7" s="75" t="s">
        <v>88</v>
      </c>
      <c r="C7" s="74" t="s">
        <v>89</v>
      </c>
      <c r="D7" s="73" t="s">
        <v>90</v>
      </c>
      <c r="E7" s="74" t="s">
        <v>90</v>
      </c>
      <c r="F7" s="73" t="s">
        <v>90</v>
      </c>
      <c r="G7" s="75" t="s">
        <v>91</v>
      </c>
      <c r="H7" s="74" t="s">
        <v>90</v>
      </c>
      <c r="I7" s="73" t="s">
        <v>92</v>
      </c>
      <c r="J7" s="75" t="s">
        <v>92</v>
      </c>
      <c r="K7" s="44"/>
      <c r="L7" s="44"/>
      <c r="M7" s="44"/>
      <c r="N7" s="44"/>
    </row>
    <row r="8" spans="1:14">
      <c r="A8" s="78" t="s">
        <v>0</v>
      </c>
      <c r="B8" s="76">
        <v>4427353</v>
      </c>
      <c r="C8" s="76">
        <v>24074680.134</v>
      </c>
      <c r="D8" s="76">
        <v>1004247</v>
      </c>
      <c r="E8" s="47"/>
      <c r="F8" s="76">
        <v>974141</v>
      </c>
      <c r="G8" s="77">
        <v>2645029</v>
      </c>
      <c r="H8" s="76">
        <v>452915</v>
      </c>
      <c r="I8" s="77">
        <v>34695</v>
      </c>
      <c r="J8" s="59"/>
      <c r="K8" s="44"/>
      <c r="L8" s="44"/>
      <c r="M8" s="44"/>
      <c r="N8" s="44"/>
    </row>
    <row r="9" spans="1:14">
      <c r="A9" s="78" t="s">
        <v>1</v>
      </c>
      <c r="B9" s="76">
        <v>4109900</v>
      </c>
      <c r="C9" s="76">
        <v>16133818.279999999</v>
      </c>
      <c r="D9" s="58"/>
      <c r="E9" s="47"/>
      <c r="F9" s="76">
        <v>1382509</v>
      </c>
      <c r="G9" s="77">
        <v>1879754</v>
      </c>
      <c r="H9" s="76">
        <v>317194</v>
      </c>
      <c r="I9" s="47"/>
      <c r="J9" s="59"/>
      <c r="K9" s="44"/>
      <c r="L9" s="44"/>
      <c r="M9" s="44"/>
      <c r="N9" s="44"/>
    </row>
    <row r="10" spans="1:14">
      <c r="A10" s="78" t="s">
        <v>2</v>
      </c>
      <c r="B10" s="76">
        <v>88628</v>
      </c>
      <c r="C10" s="76">
        <v>126085.73299999999</v>
      </c>
      <c r="D10" s="58"/>
      <c r="E10" s="47"/>
      <c r="F10" s="76"/>
      <c r="G10" s="77"/>
      <c r="H10" s="76">
        <v>19621</v>
      </c>
      <c r="I10" s="47"/>
      <c r="J10" s="59"/>
      <c r="K10" s="44"/>
      <c r="L10" s="44"/>
      <c r="M10" s="44"/>
      <c r="N10" s="44"/>
    </row>
    <row r="11" spans="1:14">
      <c r="A11" s="78" t="s">
        <v>3</v>
      </c>
      <c r="B11" s="76">
        <v>91978</v>
      </c>
      <c r="C11" s="76">
        <v>129180.16160000001</v>
      </c>
      <c r="D11" s="58"/>
      <c r="E11" s="47"/>
      <c r="F11" s="76"/>
      <c r="G11" s="77"/>
      <c r="H11" s="76">
        <v>25347</v>
      </c>
      <c r="I11" s="47"/>
      <c r="J11" s="59"/>
      <c r="K11" s="44"/>
      <c r="L11" s="44"/>
      <c r="M11" s="44"/>
      <c r="N11" s="44"/>
    </row>
    <row r="12" spans="1:14">
      <c r="A12" s="78" t="s">
        <v>4</v>
      </c>
      <c r="B12" s="76">
        <v>1031287</v>
      </c>
      <c r="C12" s="76">
        <v>4395728.5779130226</v>
      </c>
      <c r="D12" s="58"/>
      <c r="E12" s="47"/>
      <c r="F12" s="76"/>
      <c r="G12" s="77">
        <v>284675</v>
      </c>
      <c r="H12" s="76"/>
      <c r="I12" s="47"/>
      <c r="J12" s="59"/>
      <c r="K12" s="44"/>
      <c r="L12" s="44"/>
      <c r="M12" s="44"/>
      <c r="N12" s="44"/>
    </row>
    <row r="13" spans="1:14">
      <c r="A13" s="78" t="s">
        <v>5</v>
      </c>
      <c r="B13" s="76">
        <v>3040381</v>
      </c>
      <c r="C13" s="76">
        <v>6408411.0772898011</v>
      </c>
      <c r="D13" s="58"/>
      <c r="E13" s="47"/>
      <c r="F13" s="76">
        <v>49183</v>
      </c>
      <c r="G13" s="77">
        <v>804315</v>
      </c>
      <c r="H13" s="76">
        <v>108467</v>
      </c>
      <c r="I13" s="47"/>
      <c r="J13" s="83">
        <v>30372</v>
      </c>
      <c r="K13" s="44"/>
      <c r="L13" s="44"/>
      <c r="M13" s="44"/>
      <c r="N13" s="44"/>
    </row>
    <row r="14" spans="1:14">
      <c r="A14" s="78" t="s">
        <v>6</v>
      </c>
      <c r="B14" s="76">
        <v>1656375</v>
      </c>
      <c r="C14" s="76">
        <v>10348082.298</v>
      </c>
      <c r="D14" s="58"/>
      <c r="E14" s="47"/>
      <c r="F14" s="76"/>
      <c r="G14" s="77"/>
      <c r="H14" s="76">
        <v>18504</v>
      </c>
      <c r="I14" s="47"/>
      <c r="J14" s="59"/>
      <c r="K14" s="44"/>
      <c r="L14" s="44"/>
      <c r="M14" s="44"/>
      <c r="N14" s="44"/>
    </row>
    <row r="15" spans="1:14">
      <c r="A15" s="78" t="s">
        <v>7</v>
      </c>
      <c r="B15" s="76">
        <v>1036780</v>
      </c>
      <c r="C15" s="76">
        <v>5781959.5</v>
      </c>
      <c r="D15" s="58"/>
      <c r="E15" s="47"/>
      <c r="F15" s="76"/>
      <c r="G15" s="77">
        <v>37672</v>
      </c>
      <c r="H15" s="76">
        <v>2078</v>
      </c>
      <c r="I15" s="47"/>
      <c r="J15" s="59"/>
      <c r="K15" s="44"/>
      <c r="L15" s="44"/>
      <c r="M15" s="44"/>
      <c r="N15" s="44"/>
    </row>
    <row r="16" spans="1:14">
      <c r="A16" s="78" t="s">
        <v>8</v>
      </c>
      <c r="B16" s="76">
        <v>61176</v>
      </c>
      <c r="C16" s="76">
        <v>76426.535999999993</v>
      </c>
      <c r="D16" s="58"/>
      <c r="E16" s="47"/>
      <c r="F16" s="76"/>
      <c r="G16" s="77">
        <v>75616</v>
      </c>
      <c r="H16" s="76">
        <f>9754+4800</f>
        <v>14554</v>
      </c>
      <c r="I16" s="47"/>
      <c r="J16" s="59"/>
      <c r="K16" s="44"/>
      <c r="L16" s="44"/>
      <c r="M16" s="44"/>
      <c r="N16" s="44"/>
    </row>
    <row r="17" spans="1:14">
      <c r="A17" s="78" t="s">
        <v>9</v>
      </c>
      <c r="B17" s="76">
        <v>2646890</v>
      </c>
      <c r="C17" s="76">
        <v>12759587.797691124</v>
      </c>
      <c r="D17" s="58"/>
      <c r="E17" s="77">
        <v>379</v>
      </c>
      <c r="F17" s="76"/>
      <c r="G17" s="77">
        <v>1865986</v>
      </c>
      <c r="H17" s="76">
        <v>240789</v>
      </c>
      <c r="I17" s="47"/>
      <c r="J17" s="59"/>
      <c r="K17" s="44"/>
      <c r="L17" s="44"/>
      <c r="M17" s="44"/>
      <c r="N17" s="44"/>
    </row>
    <row r="18" spans="1:14">
      <c r="A18" s="78" t="s">
        <v>10</v>
      </c>
      <c r="B18" s="76">
        <v>106308.3</v>
      </c>
      <c r="C18" s="76">
        <v>108455.44900000001</v>
      </c>
      <c r="D18" s="58"/>
      <c r="E18" s="47"/>
      <c r="F18" s="76"/>
      <c r="G18" s="77">
        <v>8427</v>
      </c>
      <c r="H18" s="76">
        <v>3654</v>
      </c>
      <c r="I18" s="47"/>
      <c r="J18" s="59"/>
      <c r="K18" s="44"/>
      <c r="L18" s="44"/>
      <c r="M18" s="44"/>
      <c r="N18" s="44"/>
    </row>
    <row r="19" spans="1:14">
      <c r="A19" s="78" t="s">
        <v>11</v>
      </c>
      <c r="B19" s="76">
        <v>98785</v>
      </c>
      <c r="C19" s="76">
        <v>101534.33600000001</v>
      </c>
      <c r="D19" s="58"/>
      <c r="E19" s="47"/>
      <c r="F19" s="76"/>
      <c r="G19" s="77"/>
      <c r="H19" s="76">
        <v>4052</v>
      </c>
      <c r="I19" s="47"/>
      <c r="J19" s="59"/>
      <c r="K19" s="44"/>
      <c r="L19" s="44"/>
      <c r="M19" s="44"/>
      <c r="N19" s="44"/>
    </row>
    <row r="20" spans="1:14">
      <c r="A20" s="78" t="s">
        <v>12</v>
      </c>
      <c r="B20" s="76">
        <v>144454</v>
      </c>
      <c r="C20" s="76">
        <v>161414</v>
      </c>
      <c r="D20" s="58"/>
      <c r="E20" s="47"/>
      <c r="F20" s="76"/>
      <c r="G20" s="77"/>
      <c r="H20" s="76">
        <v>21048</v>
      </c>
      <c r="I20" s="47"/>
      <c r="J20" s="59"/>
      <c r="K20" s="44"/>
      <c r="L20" s="44"/>
      <c r="M20" s="44"/>
      <c r="N20" s="44"/>
    </row>
    <row r="21" spans="1:14">
      <c r="A21" s="78" t="s">
        <v>13</v>
      </c>
      <c r="B21" s="76">
        <v>1426525.4</v>
      </c>
      <c r="C21" s="76">
        <v>5193838.5919999992</v>
      </c>
      <c r="D21" s="58"/>
      <c r="E21" s="47"/>
      <c r="F21" s="76">
        <v>141602</v>
      </c>
      <c r="G21" s="77">
        <v>712433</v>
      </c>
      <c r="H21" s="76">
        <v>13434</v>
      </c>
      <c r="I21" s="47"/>
      <c r="J21" s="59"/>
      <c r="K21" s="44"/>
      <c r="L21" s="44"/>
      <c r="M21" s="44"/>
      <c r="N21" s="44"/>
    </row>
    <row r="22" spans="1:14">
      <c r="A22" s="78" t="s">
        <v>14</v>
      </c>
      <c r="B22" s="76">
        <v>197764</v>
      </c>
      <c r="C22" s="76">
        <v>675993.4</v>
      </c>
      <c r="D22" s="58"/>
      <c r="E22" s="47"/>
      <c r="F22" s="76"/>
      <c r="G22" s="77"/>
      <c r="H22" s="76">
        <v>27469</v>
      </c>
      <c r="I22" s="47"/>
      <c r="J22" s="59"/>
      <c r="K22" s="44"/>
      <c r="L22" s="44"/>
      <c r="M22" s="44"/>
      <c r="N22" s="44"/>
    </row>
    <row r="23" spans="1:14">
      <c r="A23" s="78" t="s">
        <v>15</v>
      </c>
      <c r="B23" s="76">
        <v>5693784</v>
      </c>
      <c r="C23" s="76">
        <v>16670341.5</v>
      </c>
      <c r="D23" s="58"/>
      <c r="E23" s="47"/>
      <c r="F23" s="76"/>
      <c r="G23" s="77">
        <v>1716194</v>
      </c>
      <c r="H23" s="76">
        <v>8266</v>
      </c>
      <c r="I23" s="47"/>
      <c r="J23" s="59"/>
      <c r="K23" s="44"/>
      <c r="L23" s="44"/>
      <c r="M23" s="44"/>
      <c r="N23" s="44"/>
    </row>
    <row r="24" spans="1:14">
      <c r="A24" s="78" t="s">
        <v>16</v>
      </c>
      <c r="B24" s="76">
        <v>506743</v>
      </c>
      <c r="C24" s="76">
        <v>1211418.5430000001</v>
      </c>
      <c r="D24" s="58"/>
      <c r="E24" s="47"/>
      <c r="F24" s="76"/>
      <c r="G24" s="77">
        <v>80325</v>
      </c>
      <c r="H24" s="76">
        <v>7458</v>
      </c>
      <c r="I24" s="47"/>
      <c r="J24" s="59"/>
      <c r="K24" s="44"/>
      <c r="L24" s="44"/>
      <c r="M24" s="44"/>
      <c r="N24" s="44"/>
    </row>
    <row r="25" spans="1:14">
      <c r="A25" s="78" t="s">
        <v>17</v>
      </c>
      <c r="B25" s="76">
        <v>1238923</v>
      </c>
      <c r="C25" s="76">
        <v>6426036.3728888873</v>
      </c>
      <c r="D25" s="58"/>
      <c r="E25" s="47"/>
      <c r="F25" s="76"/>
      <c r="G25" s="77">
        <v>1348199</v>
      </c>
      <c r="H25" s="76">
        <v>9264</v>
      </c>
      <c r="I25" s="47"/>
      <c r="J25" s="59"/>
      <c r="K25" s="44"/>
      <c r="L25" s="44"/>
      <c r="M25" s="44"/>
      <c r="N25" s="44"/>
    </row>
    <row r="26" spans="1:14">
      <c r="A26" s="78" t="s">
        <v>18</v>
      </c>
      <c r="B26" s="76">
        <v>264352</v>
      </c>
      <c r="C26" s="76">
        <v>384095.76923799998</v>
      </c>
      <c r="D26" s="58"/>
      <c r="E26" s="47"/>
      <c r="F26" s="76"/>
      <c r="G26" s="77">
        <v>14537</v>
      </c>
      <c r="H26" s="76">
        <v>1780</v>
      </c>
      <c r="I26" s="47"/>
      <c r="J26" s="59"/>
      <c r="K26" s="44"/>
      <c r="L26" s="44"/>
      <c r="M26" s="44"/>
      <c r="N26" s="44"/>
    </row>
    <row r="27" spans="1:14">
      <c r="A27" s="78" t="s">
        <v>19</v>
      </c>
      <c r="B27" s="76">
        <v>105186</v>
      </c>
      <c r="C27" s="76">
        <v>211844.10896659456</v>
      </c>
      <c r="D27" s="58"/>
      <c r="E27" s="47"/>
      <c r="F27" s="76"/>
      <c r="G27" s="77">
        <v>41688</v>
      </c>
      <c r="H27" s="76">
        <v>10535</v>
      </c>
      <c r="I27" s="47"/>
      <c r="J27" s="59"/>
      <c r="K27" s="44"/>
      <c r="L27" s="44"/>
      <c r="M27" s="44"/>
      <c r="N27" s="44"/>
    </row>
    <row r="28" spans="1:14">
      <c r="A28" s="78" t="s">
        <v>20</v>
      </c>
      <c r="B28" s="76">
        <v>1423700</v>
      </c>
      <c r="C28" s="76">
        <v>5890586</v>
      </c>
      <c r="D28" s="58"/>
      <c r="E28" s="47"/>
      <c r="F28" s="76">
        <v>167503</v>
      </c>
      <c r="G28" s="77">
        <v>804013</v>
      </c>
      <c r="H28" s="76">
        <v>205084</v>
      </c>
      <c r="I28" s="47"/>
      <c r="J28" s="59"/>
      <c r="K28" s="44"/>
      <c r="L28" s="44"/>
      <c r="M28" s="44"/>
      <c r="N28" s="44"/>
    </row>
    <row r="29" spans="1:14">
      <c r="A29" s="78" t="s">
        <v>21</v>
      </c>
      <c r="B29" s="76">
        <v>113653</v>
      </c>
      <c r="C29" s="76">
        <v>212800.40470000001</v>
      </c>
      <c r="D29" s="58"/>
      <c r="E29" s="47"/>
      <c r="F29" s="76"/>
      <c r="G29" s="77">
        <v>16590</v>
      </c>
      <c r="H29" s="76">
        <v>8982</v>
      </c>
      <c r="I29" s="47"/>
      <c r="J29" s="59"/>
      <c r="K29" s="44"/>
      <c r="L29" s="44"/>
      <c r="M29" s="44"/>
      <c r="N29" s="44"/>
    </row>
    <row r="30" spans="1:14">
      <c r="A30" s="78" t="s">
        <v>22</v>
      </c>
      <c r="B30" s="76">
        <v>153855</v>
      </c>
      <c r="C30" s="76">
        <v>513454.55854545458</v>
      </c>
      <c r="D30" s="58"/>
      <c r="E30" s="47"/>
      <c r="F30" s="76"/>
      <c r="G30" s="77">
        <v>148947</v>
      </c>
      <c r="H30" s="76"/>
      <c r="I30" s="47"/>
      <c r="J30" s="59"/>
      <c r="K30" s="44"/>
      <c r="L30" s="44"/>
      <c r="M30" s="44"/>
      <c r="N30" s="44"/>
    </row>
    <row r="31" spans="1:14">
      <c r="A31" s="78" t="s">
        <v>23</v>
      </c>
      <c r="B31" s="76">
        <v>1286044</v>
      </c>
      <c r="C31" s="76">
        <v>6039649.3678906122</v>
      </c>
      <c r="D31" s="58"/>
      <c r="E31" s="47"/>
      <c r="F31" s="76"/>
      <c r="G31" s="77">
        <v>1243073</v>
      </c>
      <c r="H31" s="76">
        <v>3083</v>
      </c>
      <c r="I31" s="47"/>
      <c r="J31" s="59"/>
      <c r="K31" s="44"/>
      <c r="L31" s="44"/>
      <c r="M31" s="44"/>
      <c r="N31" s="44"/>
    </row>
    <row r="32" spans="1:14" ht="13.5" thickBot="1">
      <c r="A32" s="79" t="s">
        <v>119</v>
      </c>
      <c r="B32" s="77">
        <v>329000</v>
      </c>
      <c r="C32" s="76">
        <v>302683</v>
      </c>
      <c r="D32" s="60"/>
      <c r="E32" s="47"/>
      <c r="F32" s="76"/>
      <c r="G32" s="77"/>
      <c r="H32" s="76" t="s">
        <v>121</v>
      </c>
      <c r="I32" s="47"/>
      <c r="J32" s="59"/>
      <c r="K32" s="44"/>
      <c r="L32" s="44"/>
      <c r="M32" s="44"/>
      <c r="N32" s="44"/>
    </row>
    <row r="33" spans="1:14" ht="13.5" thickBot="1">
      <c r="A33" s="80" t="s">
        <v>35</v>
      </c>
      <c r="B33" s="6">
        <f>SUM(B8:B32)</f>
        <v>31279824.699999999</v>
      </c>
      <c r="C33" s="6">
        <f>SUM(C8:C32)</f>
        <v>124338105.49772348</v>
      </c>
      <c r="D33" s="81">
        <f>SUM(D8:D31)</f>
        <v>1004247</v>
      </c>
      <c r="E33" s="82">
        <f t="shared" ref="E33:J33" si="0">SUM(E8:E31)</f>
        <v>379</v>
      </c>
      <c r="F33" s="82">
        <f t="shared" si="0"/>
        <v>2714938</v>
      </c>
      <c r="G33" s="82">
        <f t="shared" si="0"/>
        <v>13727473</v>
      </c>
      <c r="H33" s="82">
        <f t="shared" si="0"/>
        <v>1523578</v>
      </c>
      <c r="I33" s="82">
        <f t="shared" si="0"/>
        <v>34695</v>
      </c>
      <c r="J33" s="84">
        <f t="shared" si="0"/>
        <v>30372</v>
      </c>
      <c r="K33" s="44"/>
      <c r="L33" s="44"/>
      <c r="M33" s="44"/>
      <c r="N33" s="44"/>
    </row>
    <row r="34" spans="1:14">
      <c r="A34" s="44"/>
      <c r="B34" s="44"/>
      <c r="C34" s="45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</row>
    <row r="35" spans="1:14">
      <c r="A35" s="44"/>
      <c r="B35" s="44"/>
      <c r="C35" s="45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  <row r="36" spans="1:14">
      <c r="A36" s="3" t="s">
        <v>128</v>
      </c>
      <c r="B36" s="44"/>
      <c r="C36" s="45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</row>
    <row r="37" spans="1:14">
      <c r="A37" s="3" t="s">
        <v>134</v>
      </c>
      <c r="B37" s="44"/>
      <c r="C37" s="45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</row>
    <row r="38" spans="1:14">
      <c r="A38" s="3" t="s">
        <v>93</v>
      </c>
      <c r="B38" s="44"/>
      <c r="C38" s="45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</row>
    <row r="39" spans="1:14" ht="13.5" thickBot="1">
      <c r="A39" s="44"/>
      <c r="B39" s="44"/>
      <c r="C39" s="45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1:14" ht="13.5" thickBot="1">
      <c r="A40" s="2" t="s">
        <v>94</v>
      </c>
      <c r="B40" s="6" t="s">
        <v>135</v>
      </c>
      <c r="C40" s="6" t="s">
        <v>27</v>
      </c>
      <c r="D40" s="85" t="s">
        <v>31</v>
      </c>
      <c r="E40" s="6" t="s">
        <v>33</v>
      </c>
      <c r="F40" s="85" t="s">
        <v>34</v>
      </c>
      <c r="G40" s="86" t="s">
        <v>35</v>
      </c>
      <c r="H40" s="44"/>
      <c r="I40" s="44"/>
      <c r="J40" s="44"/>
      <c r="K40" s="44"/>
      <c r="L40" s="44"/>
      <c r="M40" s="44"/>
    </row>
    <row r="41" spans="1:14" ht="13.5" thickBot="1">
      <c r="A41" s="87" t="s">
        <v>95</v>
      </c>
      <c r="B41" s="46"/>
      <c r="C41" s="46"/>
      <c r="D41" s="61"/>
      <c r="E41" s="46"/>
      <c r="F41" s="62"/>
      <c r="G41" s="61"/>
      <c r="H41" s="44"/>
      <c r="I41" s="44"/>
      <c r="J41" s="44"/>
      <c r="K41" s="44"/>
      <c r="L41" s="44"/>
      <c r="M41" s="44"/>
    </row>
    <row r="42" spans="1:14">
      <c r="A42" s="88" t="s">
        <v>96</v>
      </c>
      <c r="B42" s="46"/>
      <c r="C42" s="46"/>
      <c r="D42" s="46"/>
      <c r="E42" s="46"/>
      <c r="F42" s="92">
        <v>1004247</v>
      </c>
      <c r="G42" s="90">
        <f t="shared" ref="G42:G48" si="1">SUM(B42:F42)</f>
        <v>1004247</v>
      </c>
      <c r="H42" s="44"/>
      <c r="I42" s="44"/>
      <c r="J42" s="44"/>
      <c r="K42" s="44"/>
      <c r="L42" s="44"/>
      <c r="M42" s="44"/>
    </row>
    <row r="43" spans="1:14">
      <c r="A43" s="88" t="s">
        <v>105</v>
      </c>
      <c r="B43" s="90">
        <v>378.59</v>
      </c>
      <c r="C43" s="46"/>
      <c r="D43" s="46"/>
      <c r="E43" s="46"/>
      <c r="F43" s="92"/>
      <c r="G43" s="90">
        <f t="shared" si="1"/>
        <v>378.59</v>
      </c>
      <c r="H43" s="44"/>
      <c r="I43" s="44"/>
      <c r="J43" s="44"/>
      <c r="K43" s="44"/>
      <c r="L43" s="44"/>
      <c r="M43" s="44"/>
    </row>
    <row r="44" spans="1:14">
      <c r="A44" s="88" t="s">
        <v>83</v>
      </c>
      <c r="B44" s="90"/>
      <c r="C44" s="46"/>
      <c r="D44" s="46"/>
      <c r="E44" s="46"/>
      <c r="F44" s="90">
        <v>2714937.75</v>
      </c>
      <c r="G44" s="90">
        <f t="shared" si="1"/>
        <v>2714937.75</v>
      </c>
      <c r="H44" s="44"/>
      <c r="I44" s="44"/>
      <c r="J44" s="44"/>
      <c r="K44" s="44"/>
      <c r="L44" s="44"/>
      <c r="M44" s="44"/>
    </row>
    <row r="45" spans="1:14">
      <c r="A45" s="88" t="s">
        <v>84</v>
      </c>
      <c r="B45" s="90">
        <v>9243259</v>
      </c>
      <c r="C45" s="90">
        <v>291346.40970000002</v>
      </c>
      <c r="D45" s="46"/>
      <c r="E45" s="90">
        <v>2845421.23</v>
      </c>
      <c r="F45" s="92">
        <v>1347445.36</v>
      </c>
      <c r="G45" s="90">
        <f t="shared" si="1"/>
        <v>13727471.999700001</v>
      </c>
      <c r="H45" s="44"/>
      <c r="I45" s="44"/>
      <c r="J45" s="44"/>
      <c r="K45" s="44"/>
      <c r="L45" s="44"/>
      <c r="M45" s="44"/>
    </row>
    <row r="46" spans="1:14">
      <c r="A46" s="88" t="s">
        <v>85</v>
      </c>
      <c r="B46" s="90">
        <v>985049.81499999994</v>
      </c>
      <c r="C46" s="90">
        <f>308516.3511+5943.69</f>
        <v>314460.04110000003</v>
      </c>
      <c r="D46" s="46"/>
      <c r="E46" s="90">
        <v>224069.42499999999</v>
      </c>
      <c r="F46" s="92"/>
      <c r="G46" s="90">
        <f t="shared" si="1"/>
        <v>1523579.2811</v>
      </c>
      <c r="H46" s="44"/>
      <c r="I46" s="44"/>
      <c r="J46" s="49"/>
      <c r="K46" s="44"/>
      <c r="L46" s="44"/>
      <c r="M46" s="44"/>
    </row>
    <row r="47" spans="1:14">
      <c r="A47" s="88" t="s">
        <v>86</v>
      </c>
      <c r="B47" s="46"/>
      <c r="C47" s="46"/>
      <c r="D47" s="90">
        <v>34695.15</v>
      </c>
      <c r="E47" s="46"/>
      <c r="F47" s="63"/>
      <c r="G47" s="90">
        <f t="shared" si="1"/>
        <v>34695.15</v>
      </c>
      <c r="H47" s="44"/>
      <c r="I47" s="44"/>
      <c r="J47" s="44"/>
      <c r="K47" s="44"/>
      <c r="L47" s="44"/>
      <c r="M47" s="44"/>
    </row>
    <row r="48" spans="1:14" ht="13.5" thickBot="1">
      <c r="A48" s="89" t="s">
        <v>87</v>
      </c>
      <c r="B48" s="48"/>
      <c r="C48" s="48"/>
      <c r="D48" s="91">
        <v>30371.86</v>
      </c>
      <c r="E48" s="48"/>
      <c r="F48" s="64"/>
      <c r="G48" s="91">
        <f t="shared" si="1"/>
        <v>30371.86</v>
      </c>
      <c r="H48" s="44"/>
      <c r="I48" s="44"/>
      <c r="J48" s="44"/>
      <c r="K48" s="44"/>
      <c r="L48" s="44"/>
      <c r="M48" s="44"/>
    </row>
    <row r="49" spans="1:14">
      <c r="A49" s="49"/>
      <c r="B49" s="49"/>
      <c r="C49" s="50"/>
      <c r="D49" s="49"/>
      <c r="E49" s="49"/>
      <c r="F49" s="49"/>
      <c r="G49" s="49"/>
      <c r="H49" s="49"/>
      <c r="I49" s="49"/>
      <c r="J49" s="44"/>
      <c r="K49" s="44"/>
      <c r="L49" s="44"/>
      <c r="M49" s="44"/>
      <c r="N49" s="44"/>
    </row>
    <row r="50" spans="1:14">
      <c r="A50" s="44"/>
      <c r="B50" s="44"/>
      <c r="C50" s="45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</row>
    <row r="51" spans="1:14">
      <c r="A51" s="93" t="s">
        <v>97</v>
      </c>
      <c r="B51" s="44"/>
      <c r="C51" s="45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</row>
    <row r="52" spans="1:14">
      <c r="A52" s="3" t="s">
        <v>98</v>
      </c>
      <c r="B52" s="44"/>
      <c r="C52" s="45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</row>
    <row r="53" spans="1:14">
      <c r="A53" s="3" t="s">
        <v>99</v>
      </c>
      <c r="B53" s="44"/>
      <c r="C53" s="45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1:14">
      <c r="A54" s="3" t="s">
        <v>100</v>
      </c>
      <c r="B54" s="44"/>
      <c r="C54" s="45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</row>
    <row r="55" spans="1:14">
      <c r="A55" s="3"/>
      <c r="B55" s="44"/>
      <c r="C55" s="45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</row>
    <row r="56" spans="1:14">
      <c r="A56" s="44"/>
      <c r="B56" s="44"/>
      <c r="C56" s="45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</row>
    <row r="57" spans="1:14">
      <c r="A57" s="3" t="s">
        <v>129</v>
      </c>
      <c r="B57" s="44"/>
      <c r="C57" s="45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</row>
    <row r="58" spans="1:14">
      <c r="A58" s="3" t="s">
        <v>134</v>
      </c>
      <c r="B58" s="44"/>
      <c r="C58" s="45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</row>
    <row r="59" spans="1:14">
      <c r="A59" s="3" t="s">
        <v>101</v>
      </c>
      <c r="B59" s="44"/>
      <c r="C59" s="45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</row>
    <row r="60" spans="1:14" ht="13.5" thickBot="1">
      <c r="A60" s="44"/>
      <c r="B60" s="44"/>
      <c r="C60" s="45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</row>
    <row r="61" spans="1:14">
      <c r="A61" s="94" t="s">
        <v>102</v>
      </c>
      <c r="B61" s="8" t="s">
        <v>96</v>
      </c>
      <c r="C61" s="9" t="s">
        <v>105</v>
      </c>
      <c r="D61" s="8" t="s">
        <v>83</v>
      </c>
      <c r="E61" s="9" t="s">
        <v>84</v>
      </c>
      <c r="F61" s="8" t="s">
        <v>85</v>
      </c>
      <c r="G61" s="9" t="s">
        <v>86</v>
      </c>
      <c r="H61" s="95" t="s">
        <v>87</v>
      </c>
      <c r="I61" s="44"/>
      <c r="J61" s="44"/>
      <c r="K61" s="44"/>
      <c r="L61" s="44"/>
      <c r="M61" s="44"/>
      <c r="N61" s="44"/>
    </row>
    <row r="62" spans="1:14">
      <c r="A62" s="96" t="s">
        <v>0</v>
      </c>
      <c r="B62" s="76">
        <v>1004247</v>
      </c>
      <c r="C62" s="47"/>
      <c r="D62" s="76">
        <v>974141</v>
      </c>
      <c r="E62" s="77">
        <v>2645029</v>
      </c>
      <c r="F62" s="76">
        <v>452915</v>
      </c>
      <c r="G62" s="77">
        <v>34695</v>
      </c>
      <c r="H62" s="59"/>
      <c r="I62" s="44"/>
      <c r="J62" s="44"/>
      <c r="K62" s="44"/>
      <c r="L62" s="44"/>
      <c r="M62" s="44"/>
      <c r="N62" s="44"/>
    </row>
    <row r="63" spans="1:14">
      <c r="A63" s="96" t="s">
        <v>1</v>
      </c>
      <c r="B63" s="58"/>
      <c r="C63" s="47"/>
      <c r="D63" s="76">
        <v>1382509</v>
      </c>
      <c r="E63" s="77">
        <v>1879754</v>
      </c>
      <c r="F63" s="76">
        <v>317194</v>
      </c>
      <c r="G63" s="47"/>
      <c r="H63" s="59"/>
      <c r="I63" s="44"/>
      <c r="J63" s="44"/>
      <c r="K63" s="44"/>
      <c r="L63" s="44"/>
      <c r="M63" s="44"/>
      <c r="N63" s="44"/>
    </row>
    <row r="64" spans="1:14">
      <c r="A64" s="96" t="s">
        <v>2</v>
      </c>
      <c r="B64" s="58"/>
      <c r="C64" s="47"/>
      <c r="D64" s="76"/>
      <c r="E64" s="77"/>
      <c r="F64" s="76">
        <v>19621</v>
      </c>
      <c r="G64" s="47"/>
      <c r="H64" s="59"/>
      <c r="I64" s="44"/>
      <c r="J64" s="44"/>
      <c r="K64" s="44"/>
      <c r="L64" s="44"/>
      <c r="M64" s="44"/>
      <c r="N64" s="44"/>
    </row>
    <row r="65" spans="1:14">
      <c r="A65" s="96" t="s">
        <v>3</v>
      </c>
      <c r="B65" s="58"/>
      <c r="C65" s="47"/>
      <c r="D65" s="76"/>
      <c r="E65" s="77"/>
      <c r="F65" s="76">
        <v>25347</v>
      </c>
      <c r="G65" s="47"/>
      <c r="H65" s="59"/>
      <c r="I65" s="44"/>
      <c r="J65" s="44"/>
      <c r="K65" s="44"/>
      <c r="L65" s="44"/>
      <c r="M65" s="44"/>
      <c r="N65" s="44"/>
    </row>
    <row r="66" spans="1:14">
      <c r="A66" s="96" t="s">
        <v>4</v>
      </c>
      <c r="B66" s="58"/>
      <c r="C66" s="47"/>
      <c r="D66" s="76"/>
      <c r="E66" s="77">
        <v>284675</v>
      </c>
      <c r="F66" s="76"/>
      <c r="G66" s="47"/>
      <c r="H66" s="59"/>
      <c r="I66" s="44"/>
      <c r="J66" s="44"/>
      <c r="K66" s="44"/>
      <c r="L66" s="44"/>
      <c r="M66" s="44"/>
      <c r="N66" s="44"/>
    </row>
    <row r="67" spans="1:14">
      <c r="A67" s="96" t="s">
        <v>5</v>
      </c>
      <c r="B67" s="58"/>
      <c r="C67" s="47"/>
      <c r="D67" s="76">
        <v>49183</v>
      </c>
      <c r="E67" s="77">
        <v>804315</v>
      </c>
      <c r="F67" s="76">
        <v>108467</v>
      </c>
      <c r="G67" s="47"/>
      <c r="H67" s="83">
        <v>30372</v>
      </c>
      <c r="I67" s="44"/>
      <c r="J67" s="44"/>
      <c r="K67" s="44"/>
      <c r="L67" s="44"/>
      <c r="M67" s="44"/>
      <c r="N67" s="44"/>
    </row>
    <row r="68" spans="1:14">
      <c r="A68" s="96" t="s">
        <v>6</v>
      </c>
      <c r="B68" s="58"/>
      <c r="C68" s="47"/>
      <c r="D68" s="76"/>
      <c r="E68" s="77"/>
      <c r="F68" s="76">
        <v>18504</v>
      </c>
      <c r="G68" s="47"/>
      <c r="H68" s="59"/>
      <c r="I68" s="44"/>
      <c r="J68" s="44"/>
      <c r="K68" s="44"/>
      <c r="L68" s="44"/>
      <c r="M68" s="44"/>
      <c r="N68" s="44"/>
    </row>
    <row r="69" spans="1:14">
      <c r="A69" s="96" t="s">
        <v>7</v>
      </c>
      <c r="B69" s="58"/>
      <c r="C69" s="47"/>
      <c r="D69" s="76"/>
      <c r="E69" s="77">
        <v>37672</v>
      </c>
      <c r="F69" s="76">
        <v>2078</v>
      </c>
      <c r="G69" s="47"/>
      <c r="H69" s="59"/>
      <c r="I69" s="44"/>
      <c r="J69" s="44"/>
      <c r="K69" s="44"/>
      <c r="L69" s="44"/>
      <c r="M69" s="44"/>
      <c r="N69" s="44"/>
    </row>
    <row r="70" spans="1:14">
      <c r="A70" s="96" t="s">
        <v>8</v>
      </c>
      <c r="B70" s="58"/>
      <c r="C70" s="47"/>
      <c r="D70" s="76"/>
      <c r="E70" s="77">
        <v>75616</v>
      </c>
      <c r="F70" s="76">
        <f>9754+4800</f>
        <v>14554</v>
      </c>
      <c r="G70" s="47"/>
      <c r="H70" s="59"/>
      <c r="I70" s="44"/>
      <c r="J70" s="44"/>
      <c r="K70" s="44"/>
      <c r="L70" s="44"/>
      <c r="M70" s="44"/>
      <c r="N70" s="44"/>
    </row>
    <row r="71" spans="1:14">
      <c r="A71" s="96" t="s">
        <v>9</v>
      </c>
      <c r="B71" s="58"/>
      <c r="C71" s="77">
        <v>379</v>
      </c>
      <c r="D71" s="76"/>
      <c r="E71" s="77">
        <v>1865986</v>
      </c>
      <c r="F71" s="76">
        <v>240789</v>
      </c>
      <c r="G71" s="47"/>
      <c r="H71" s="59"/>
      <c r="I71" s="44"/>
      <c r="J71" s="44"/>
      <c r="K71" s="44"/>
      <c r="L71" s="44"/>
      <c r="M71" s="44"/>
      <c r="N71" s="44"/>
    </row>
    <row r="72" spans="1:14">
      <c r="A72" s="96" t="s">
        <v>10</v>
      </c>
      <c r="B72" s="58"/>
      <c r="C72" s="47"/>
      <c r="D72" s="76"/>
      <c r="E72" s="77">
        <v>8427</v>
      </c>
      <c r="F72" s="76">
        <v>3654</v>
      </c>
      <c r="G72" s="47"/>
      <c r="H72" s="59"/>
      <c r="I72" s="44"/>
      <c r="J72" s="44"/>
      <c r="K72" s="44"/>
      <c r="L72" s="44"/>
      <c r="M72" s="44"/>
      <c r="N72" s="44"/>
    </row>
    <row r="73" spans="1:14">
      <c r="A73" s="96" t="s">
        <v>11</v>
      </c>
      <c r="B73" s="58"/>
      <c r="C73" s="47"/>
      <c r="D73" s="76"/>
      <c r="E73" s="77"/>
      <c r="F73" s="76">
        <v>4052</v>
      </c>
      <c r="G73" s="47"/>
      <c r="H73" s="59"/>
      <c r="I73" s="44"/>
      <c r="J73" s="44"/>
      <c r="K73" s="44"/>
      <c r="L73" s="44"/>
      <c r="M73" s="44"/>
      <c r="N73" s="44"/>
    </row>
    <row r="74" spans="1:14">
      <c r="A74" s="96" t="s">
        <v>12</v>
      </c>
      <c r="B74" s="58"/>
      <c r="C74" s="47"/>
      <c r="D74" s="76"/>
      <c r="E74" s="77"/>
      <c r="F74" s="76">
        <v>21048</v>
      </c>
      <c r="G74" s="47"/>
      <c r="H74" s="59"/>
      <c r="I74" s="44"/>
      <c r="J74" s="44"/>
      <c r="K74" s="44"/>
      <c r="L74" s="44"/>
      <c r="M74" s="44"/>
      <c r="N74" s="44"/>
    </row>
    <row r="75" spans="1:14">
      <c r="A75" s="96" t="s">
        <v>13</v>
      </c>
      <c r="B75" s="58"/>
      <c r="C75" s="47"/>
      <c r="D75" s="76">
        <v>141602</v>
      </c>
      <c r="E75" s="77">
        <v>712433</v>
      </c>
      <c r="F75" s="76">
        <v>13434</v>
      </c>
      <c r="G75" s="47"/>
      <c r="H75" s="59"/>
      <c r="I75" s="44"/>
      <c r="J75" s="44"/>
      <c r="K75" s="44"/>
      <c r="L75" s="44"/>
      <c r="M75" s="44"/>
      <c r="N75" s="44"/>
    </row>
    <row r="76" spans="1:14">
      <c r="A76" s="96" t="s">
        <v>14</v>
      </c>
      <c r="B76" s="58"/>
      <c r="C76" s="47"/>
      <c r="D76" s="76"/>
      <c r="E76" s="77"/>
      <c r="F76" s="76">
        <v>27469</v>
      </c>
      <c r="G76" s="47"/>
      <c r="H76" s="59"/>
      <c r="I76" s="44"/>
      <c r="J76" s="44"/>
      <c r="K76" s="44"/>
      <c r="L76" s="44"/>
      <c r="M76" s="44"/>
      <c r="N76" s="44"/>
    </row>
    <row r="77" spans="1:14">
      <c r="A77" s="96" t="s">
        <v>15</v>
      </c>
      <c r="B77" s="58"/>
      <c r="C77" s="47"/>
      <c r="D77" s="76"/>
      <c r="E77" s="77">
        <v>1716194</v>
      </c>
      <c r="F77" s="76">
        <v>8266</v>
      </c>
      <c r="G77" s="47"/>
      <c r="H77" s="59"/>
      <c r="I77" s="44"/>
      <c r="J77" s="44"/>
      <c r="K77" s="44"/>
      <c r="L77" s="44"/>
      <c r="M77" s="44"/>
      <c r="N77" s="44"/>
    </row>
    <row r="78" spans="1:14">
      <c r="A78" s="96" t="s">
        <v>16</v>
      </c>
      <c r="B78" s="58"/>
      <c r="C78" s="47"/>
      <c r="D78" s="76"/>
      <c r="E78" s="77">
        <v>80325</v>
      </c>
      <c r="F78" s="76">
        <v>7458</v>
      </c>
      <c r="G78" s="47"/>
      <c r="H78" s="59"/>
      <c r="I78" s="44"/>
      <c r="J78" s="44"/>
      <c r="K78" s="44"/>
      <c r="L78" s="44"/>
      <c r="M78" s="44"/>
      <c r="N78" s="44"/>
    </row>
    <row r="79" spans="1:14">
      <c r="A79" s="96" t="s">
        <v>17</v>
      </c>
      <c r="B79" s="58"/>
      <c r="C79" s="47"/>
      <c r="D79" s="76"/>
      <c r="E79" s="77">
        <v>1348199</v>
      </c>
      <c r="F79" s="76">
        <v>9264</v>
      </c>
      <c r="G79" s="47"/>
      <c r="H79" s="59"/>
      <c r="I79" s="44"/>
      <c r="J79" s="44"/>
      <c r="K79" s="44"/>
      <c r="L79" s="44"/>
      <c r="M79" s="44"/>
      <c r="N79" s="44"/>
    </row>
    <row r="80" spans="1:14">
      <c r="A80" s="96" t="s">
        <v>18</v>
      </c>
      <c r="B80" s="58"/>
      <c r="C80" s="47"/>
      <c r="D80" s="76"/>
      <c r="E80" s="77">
        <v>14537</v>
      </c>
      <c r="F80" s="76">
        <v>1780</v>
      </c>
      <c r="G80" s="47"/>
      <c r="H80" s="59"/>
      <c r="I80" s="44"/>
      <c r="J80" s="44"/>
      <c r="K80" s="44"/>
      <c r="L80" s="44"/>
      <c r="M80" s="44"/>
      <c r="N80" s="44"/>
    </row>
    <row r="81" spans="1:14">
      <c r="A81" s="96" t="s">
        <v>19</v>
      </c>
      <c r="B81" s="58"/>
      <c r="C81" s="47"/>
      <c r="D81" s="76"/>
      <c r="E81" s="77">
        <v>41688</v>
      </c>
      <c r="F81" s="76">
        <v>10535</v>
      </c>
      <c r="G81" s="47"/>
      <c r="H81" s="59"/>
      <c r="I81" s="44"/>
      <c r="J81" s="44"/>
      <c r="K81" s="44"/>
      <c r="L81" s="44"/>
      <c r="M81" s="44"/>
      <c r="N81" s="44"/>
    </row>
    <row r="82" spans="1:14">
      <c r="A82" s="96" t="s">
        <v>20</v>
      </c>
      <c r="B82" s="58"/>
      <c r="C82" s="47"/>
      <c r="D82" s="76">
        <v>167503</v>
      </c>
      <c r="E82" s="77">
        <v>804013</v>
      </c>
      <c r="F82" s="76">
        <v>205084</v>
      </c>
      <c r="G82" s="47"/>
      <c r="H82" s="59"/>
      <c r="I82" s="44"/>
      <c r="J82" s="44"/>
      <c r="K82" s="44"/>
      <c r="L82" s="44"/>
      <c r="M82" s="44"/>
      <c r="N82" s="44"/>
    </row>
    <row r="83" spans="1:14">
      <c r="A83" s="96" t="s">
        <v>21</v>
      </c>
      <c r="B83" s="58"/>
      <c r="C83" s="47"/>
      <c r="D83" s="76"/>
      <c r="E83" s="77">
        <v>16590</v>
      </c>
      <c r="F83" s="76">
        <v>8982</v>
      </c>
      <c r="G83" s="47"/>
      <c r="H83" s="59"/>
      <c r="I83" s="44"/>
      <c r="J83" s="44"/>
      <c r="K83" s="44"/>
      <c r="L83" s="44"/>
      <c r="M83" s="44"/>
      <c r="N83" s="44"/>
    </row>
    <row r="84" spans="1:14">
      <c r="A84" s="96" t="s">
        <v>22</v>
      </c>
      <c r="B84" s="58"/>
      <c r="C84" s="47"/>
      <c r="D84" s="76"/>
      <c r="E84" s="77">
        <v>148947</v>
      </c>
      <c r="F84" s="76"/>
      <c r="G84" s="47"/>
      <c r="H84" s="59"/>
      <c r="I84" s="44"/>
      <c r="J84" s="44"/>
      <c r="K84" s="44"/>
      <c r="L84" s="44"/>
      <c r="M84" s="44"/>
      <c r="N84" s="44"/>
    </row>
    <row r="85" spans="1:14">
      <c r="A85" s="96" t="s">
        <v>23</v>
      </c>
      <c r="B85" s="58"/>
      <c r="C85" s="47"/>
      <c r="D85" s="76"/>
      <c r="E85" s="77">
        <v>1243073</v>
      </c>
      <c r="F85" s="76">
        <v>3083</v>
      </c>
      <c r="G85" s="47"/>
      <c r="H85" s="59"/>
      <c r="I85" s="44"/>
      <c r="J85" s="44"/>
      <c r="K85" s="44"/>
      <c r="L85" s="44"/>
      <c r="M85" s="44"/>
      <c r="N85" s="44"/>
    </row>
    <row r="86" spans="1:14" ht="13.5" thickBot="1">
      <c r="A86" s="97" t="s">
        <v>119</v>
      </c>
      <c r="B86" s="58"/>
      <c r="C86" s="47"/>
      <c r="D86" s="58"/>
      <c r="E86" s="47"/>
      <c r="F86" s="76" t="s">
        <v>121</v>
      </c>
      <c r="G86" s="47"/>
      <c r="H86" s="65"/>
      <c r="I86" s="44"/>
      <c r="J86" s="44"/>
      <c r="K86" s="44"/>
      <c r="L86" s="44"/>
      <c r="M86" s="44"/>
      <c r="N86" s="44"/>
    </row>
    <row r="87" spans="1:14" ht="13.5" thickBot="1">
      <c r="A87" s="98" t="s">
        <v>35</v>
      </c>
      <c r="B87" s="82">
        <f>SUM(B62:B86)</f>
        <v>1004247</v>
      </c>
      <c r="C87" s="82">
        <f t="shared" ref="C87:H87" si="2">SUM(C62:C86)</f>
        <v>379</v>
      </c>
      <c r="D87" s="82">
        <f t="shared" si="2"/>
        <v>2714938</v>
      </c>
      <c r="E87" s="82">
        <f t="shared" si="2"/>
        <v>13727473</v>
      </c>
      <c r="F87" s="82">
        <f t="shared" si="2"/>
        <v>1523578</v>
      </c>
      <c r="G87" s="82">
        <f t="shared" si="2"/>
        <v>34695</v>
      </c>
      <c r="H87" s="84">
        <f t="shared" si="2"/>
        <v>30372</v>
      </c>
      <c r="I87" s="44"/>
      <c r="J87" s="44"/>
      <c r="K87" s="44"/>
      <c r="L87" s="44"/>
      <c r="M87" s="44"/>
      <c r="N87" s="44"/>
    </row>
    <row r="88" spans="1:14">
      <c r="A88" s="43"/>
      <c r="B88" s="44"/>
      <c r="C88" s="45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89" spans="1:14">
      <c r="A89" s="43"/>
      <c r="B89" s="44"/>
      <c r="C89" s="45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</row>
    <row r="90" spans="1:14">
      <c r="A90" s="93" t="s">
        <v>97</v>
      </c>
      <c r="B90" s="44"/>
      <c r="C90" s="45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</row>
    <row r="91" spans="1:14">
      <c r="A91" s="3" t="s">
        <v>98</v>
      </c>
      <c r="B91" s="44"/>
      <c r="C91" s="45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</row>
    <row r="92" spans="1:14">
      <c r="A92" s="3" t="s">
        <v>99</v>
      </c>
      <c r="B92" s="44"/>
      <c r="C92" s="45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3" spans="1:14">
      <c r="A93" s="3" t="s">
        <v>100</v>
      </c>
      <c r="B93" s="44"/>
      <c r="C93" s="45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</row>
    <row r="94" spans="1:14">
      <c r="A94" s="44"/>
      <c r="B94" s="44"/>
      <c r="C94" s="45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</row>
    <row r="95" spans="1:14">
      <c r="A95" s="44"/>
      <c r="B95" s="44"/>
      <c r="C95" s="45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</row>
    <row r="96" spans="1:14">
      <c r="A96" s="3" t="s">
        <v>130</v>
      </c>
      <c r="B96" s="44"/>
      <c r="C96" s="45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</row>
    <row r="97" spans="1:14">
      <c r="A97" s="3" t="s">
        <v>134</v>
      </c>
      <c r="B97" s="44"/>
      <c r="C97" s="45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</row>
    <row r="98" spans="1:14">
      <c r="A98" s="3" t="s">
        <v>103</v>
      </c>
      <c r="B98" s="44"/>
      <c r="C98" s="45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</row>
    <row r="99" spans="1:14">
      <c r="A99" s="44"/>
      <c r="B99" s="44"/>
      <c r="C99" s="45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</row>
    <row r="100" spans="1:14" ht="13.5" thickBot="1">
      <c r="A100" s="102" t="s">
        <v>56</v>
      </c>
      <c r="B100" s="103" t="s">
        <v>57</v>
      </c>
      <c r="C100" s="104" t="s">
        <v>58</v>
      </c>
      <c r="D100" s="105" t="s">
        <v>59</v>
      </c>
      <c r="E100" s="104" t="s">
        <v>60</v>
      </c>
      <c r="F100" s="105" t="s">
        <v>61</v>
      </c>
      <c r="G100" s="104" t="s">
        <v>62</v>
      </c>
      <c r="H100" s="105" t="s">
        <v>63</v>
      </c>
      <c r="I100" s="104" t="s">
        <v>64</v>
      </c>
      <c r="J100" s="105" t="s">
        <v>65</v>
      </c>
      <c r="K100" s="104" t="s">
        <v>66</v>
      </c>
      <c r="L100" s="106" t="s">
        <v>67</v>
      </c>
      <c r="M100" s="103" t="s">
        <v>68</v>
      </c>
      <c r="N100" s="104" t="s">
        <v>104</v>
      </c>
    </row>
    <row r="101" spans="1:14">
      <c r="A101" s="107" t="s">
        <v>82</v>
      </c>
      <c r="B101" s="108">
        <v>88552</v>
      </c>
      <c r="C101" s="100">
        <v>79713</v>
      </c>
      <c r="D101" s="99">
        <v>76059</v>
      </c>
      <c r="E101" s="100">
        <v>101366</v>
      </c>
      <c r="F101" s="99">
        <v>97767</v>
      </c>
      <c r="G101" s="100">
        <v>90743</v>
      </c>
      <c r="H101" s="99">
        <v>85804</v>
      </c>
      <c r="I101" s="100">
        <v>110287</v>
      </c>
      <c r="J101" s="99">
        <v>87508</v>
      </c>
      <c r="K101" s="100">
        <v>36771</v>
      </c>
      <c r="L101" s="99">
        <v>67950</v>
      </c>
      <c r="M101" s="100">
        <v>81727</v>
      </c>
      <c r="N101" s="101">
        <f>SUM(B101:M101)</f>
        <v>1004247</v>
      </c>
    </row>
    <row r="102" spans="1:14">
      <c r="A102" s="107" t="s">
        <v>105</v>
      </c>
      <c r="B102" s="100">
        <v>0</v>
      </c>
      <c r="C102" s="100">
        <v>0</v>
      </c>
      <c r="D102" s="99">
        <v>0</v>
      </c>
      <c r="E102" s="100">
        <v>0</v>
      </c>
      <c r="F102" s="99">
        <v>226.23</v>
      </c>
      <c r="G102" s="100">
        <v>108.07</v>
      </c>
      <c r="H102" s="99">
        <v>38.229999999999997</v>
      </c>
      <c r="I102" s="100">
        <v>6.06</v>
      </c>
      <c r="J102" s="99">
        <v>0</v>
      </c>
      <c r="K102" s="100">
        <v>0</v>
      </c>
      <c r="L102" s="99">
        <v>0</v>
      </c>
      <c r="M102" s="100">
        <v>0</v>
      </c>
      <c r="N102" s="101">
        <f>SUM(B102:M102)</f>
        <v>378.59</v>
      </c>
    </row>
    <row r="103" spans="1:14" s="43" customFormat="1">
      <c r="A103" s="107" t="s">
        <v>83</v>
      </c>
      <c r="B103" s="100">
        <v>214103.84</v>
      </c>
      <c r="C103" s="99">
        <v>160566.45000000001</v>
      </c>
      <c r="D103" s="100">
        <v>111805.01</v>
      </c>
      <c r="E103" s="99">
        <v>224864.99</v>
      </c>
      <c r="F103" s="100">
        <v>298694.51</v>
      </c>
      <c r="G103" s="99">
        <v>329358.26</v>
      </c>
      <c r="H103" s="100">
        <v>340499.77</v>
      </c>
      <c r="I103" s="99">
        <v>170445.91</v>
      </c>
      <c r="J103" s="100">
        <v>225230.41</v>
      </c>
      <c r="K103" s="99">
        <v>218309.2</v>
      </c>
      <c r="L103" s="100">
        <v>222074.42</v>
      </c>
      <c r="M103" s="100">
        <v>198984.98</v>
      </c>
      <c r="N103" s="101">
        <f>SUM(B103:M103)</f>
        <v>2714937.75</v>
      </c>
    </row>
    <row r="104" spans="1:14" s="43" customFormat="1">
      <c r="A104" s="107" t="s">
        <v>84</v>
      </c>
      <c r="B104" s="100">
        <v>1680734.69</v>
      </c>
      <c r="C104" s="99">
        <v>1468160.16</v>
      </c>
      <c r="D104" s="100">
        <v>1467895.39</v>
      </c>
      <c r="E104" s="99">
        <v>1223155.95</v>
      </c>
      <c r="F104" s="100">
        <v>896162.56</v>
      </c>
      <c r="G104" s="99">
        <v>581352.76</v>
      </c>
      <c r="H104" s="100">
        <v>662425.38</v>
      </c>
      <c r="I104" s="99">
        <v>921141.63</v>
      </c>
      <c r="J104" s="100">
        <v>1001300.7</v>
      </c>
      <c r="K104" s="99">
        <v>1249504.67</v>
      </c>
      <c r="L104" s="100">
        <v>1207459.56</v>
      </c>
      <c r="M104" s="100">
        <v>1368178.54</v>
      </c>
      <c r="N104" s="101">
        <f>SUM(B104:M104)</f>
        <v>13727471.989999998</v>
      </c>
    </row>
    <row r="105" spans="1:14">
      <c r="A105" s="107" t="s">
        <v>85</v>
      </c>
      <c r="B105" s="100">
        <v>68831.72</v>
      </c>
      <c r="C105" s="99">
        <v>33917.5</v>
      </c>
      <c r="D105" s="100">
        <v>15858.14</v>
      </c>
      <c r="E105" s="99">
        <v>58034.55</v>
      </c>
      <c r="F105" s="100">
        <v>233832.16</v>
      </c>
      <c r="G105" s="99">
        <v>416787.56</v>
      </c>
      <c r="H105" s="100">
        <v>394996.78</v>
      </c>
      <c r="I105" s="99">
        <v>153821.82</v>
      </c>
      <c r="J105" s="100">
        <v>39820.76</v>
      </c>
      <c r="K105" s="99">
        <v>51312.13</v>
      </c>
      <c r="L105" s="100">
        <v>29255.15</v>
      </c>
      <c r="M105" s="100">
        <v>27110</v>
      </c>
      <c r="N105" s="101">
        <f>SUM(B105:M105)</f>
        <v>1523578.27</v>
      </c>
    </row>
    <row r="106" spans="1:14">
      <c r="A106" s="107" t="s">
        <v>86</v>
      </c>
      <c r="B106" s="100">
        <v>3114</v>
      </c>
      <c r="C106" s="99">
        <v>3114</v>
      </c>
      <c r="D106" s="100">
        <v>3114</v>
      </c>
      <c r="E106" s="99">
        <v>3269.7</v>
      </c>
      <c r="F106" s="100">
        <v>3114</v>
      </c>
      <c r="G106" s="99">
        <v>3269.7</v>
      </c>
      <c r="H106" s="100">
        <v>3269.7</v>
      </c>
      <c r="I106" s="99">
        <v>3581.1</v>
      </c>
      <c r="J106" s="100">
        <v>0</v>
      </c>
      <c r="K106" s="99">
        <v>2413.35</v>
      </c>
      <c r="L106" s="100">
        <v>3056.91</v>
      </c>
      <c r="M106" s="100">
        <v>3378.69</v>
      </c>
      <c r="N106" s="101">
        <v>34695.15</v>
      </c>
    </row>
    <row r="107" spans="1:14" ht="13.5" thickBot="1">
      <c r="A107" s="112" t="s">
        <v>87</v>
      </c>
      <c r="B107" s="109">
        <v>7555.24</v>
      </c>
      <c r="C107" s="110">
        <v>5588.54</v>
      </c>
      <c r="D107" s="109">
        <v>753.93</v>
      </c>
      <c r="E107" s="110">
        <v>0</v>
      </c>
      <c r="F107" s="109">
        <v>0</v>
      </c>
      <c r="G107" s="110">
        <v>6796.84</v>
      </c>
      <c r="H107" s="109">
        <v>6958.56</v>
      </c>
      <c r="I107" s="110">
        <v>2718.75</v>
      </c>
      <c r="J107" s="109">
        <v>0</v>
      </c>
      <c r="K107" s="110">
        <v>0</v>
      </c>
      <c r="L107" s="109">
        <v>0</v>
      </c>
      <c r="M107" s="109">
        <v>0</v>
      </c>
      <c r="N107" s="111">
        <v>30371.86</v>
      </c>
    </row>
    <row r="108" spans="1:14">
      <c r="A108" s="44"/>
      <c r="B108" s="44"/>
      <c r="C108" s="45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</row>
    <row r="109" spans="1:14">
      <c r="A109" s="44"/>
      <c r="B109" s="44"/>
      <c r="C109" s="45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</row>
    <row r="110" spans="1:14">
      <c r="A110" s="93" t="s">
        <v>97</v>
      </c>
      <c r="B110" s="44"/>
      <c r="C110" s="45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</row>
    <row r="111" spans="1:14">
      <c r="A111" s="3" t="s">
        <v>98</v>
      </c>
      <c r="B111" s="44"/>
      <c r="C111" s="45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</row>
    <row r="112" spans="1:14">
      <c r="A112" s="3" t="s">
        <v>99</v>
      </c>
      <c r="B112" s="44"/>
      <c r="C112" s="45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</row>
    <row r="113" spans="1:14">
      <c r="A113" s="3" t="s">
        <v>100</v>
      </c>
      <c r="B113" s="44"/>
      <c r="C113" s="45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</row>
    <row r="114" spans="1:14">
      <c r="A114" s="44"/>
      <c r="B114" s="44"/>
      <c r="C114" s="45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</row>
    <row r="115" spans="1:14">
      <c r="A115" s="44"/>
      <c r="B115" s="44"/>
      <c r="C115" s="45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</row>
  </sheetData>
  <phoneticPr fontId="3" type="noConversion"/>
  <pageMargins left="0.52" right="0.27" top="1" bottom="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cuadrosgen</vt:lpstr>
      <vt:lpstr>cuadrospot</vt:lpstr>
      <vt:lpstr>cuadroscomb</vt:lpstr>
    </vt:vector>
  </TitlesOfParts>
  <Company>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anduco</dc:creator>
  <cp:lastModifiedBy>pingrao</cp:lastModifiedBy>
  <cp:lastPrinted>2015-12-18T16:58:34Z</cp:lastPrinted>
  <dcterms:created xsi:type="dcterms:W3CDTF">2011-05-10T21:09:08Z</dcterms:created>
  <dcterms:modified xsi:type="dcterms:W3CDTF">2015-12-28T19:11:31Z</dcterms:modified>
</cp:coreProperties>
</file>